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Drive của tôi\PHÁP CHẾ\VĂN BẢN QPPL\XÂY DỰNG VBQPPL\NQ Hội thi kỳ thi\"/>
    </mc:Choice>
  </mc:AlternateContent>
  <bookViews>
    <workbookView xWindow="-105" yWindow="-105" windowWidth="23250" windowHeight="12570"/>
  </bookViews>
  <sheets>
    <sheet name="Tổng nguồn lực" sheetId="13" r:id="rId1"/>
    <sheet name="PL1 - TN THPT" sheetId="4" r:id="rId2"/>
    <sheet name="PL1 - HSGQG" sheetId="8" r:id="rId3"/>
    <sheet name="PL2-Tuyen sinh 10 THPT" sheetId="5" r:id="rId4"/>
    <sheet name="PL2-HSG tinh" sheetId="6" r:id="rId5"/>
    <sheet name="PL2-Chon doi tuyen" sheetId="7" r:id="rId6"/>
    <sheet name="Phụ lục 3" sheetId="9" r:id="rId7"/>
    <sheet name="PL4 - cấp trường" sheetId="10" r:id="rId8"/>
    <sheet name="PL4-cấp xã" sheetId="11" r:id="rId9"/>
    <sheet name="PL4-cấp tỉnh" sheetId="12" r:id="rId10"/>
  </sheets>
  <definedNames>
    <definedName name="cumtu_1" localSheetId="2">'PL1 - HSGQG'!$A$7</definedName>
    <definedName name="cumtu_1" localSheetId="1">'PL1 - TN THPT'!$A$15</definedName>
    <definedName name="cumtu_1" localSheetId="5">'PL2-Chon doi tuyen'!#REF!</definedName>
    <definedName name="cumtu_1" localSheetId="4">'PL2-HSG tinh'!#REF!</definedName>
    <definedName name="cumtu_1" localSheetId="3">'PL2-Tuyen sinh 10 THPT'!#REF!</definedName>
    <definedName name="cumtu_1_name" localSheetId="2">'PL1 - HSGQG'!$B$7</definedName>
    <definedName name="cumtu_1_name" localSheetId="1">'PL1 - TN THPT'!$B$15</definedName>
    <definedName name="cumtu_1_name" localSheetId="5">'PL2-Chon doi tuyen'!#REF!</definedName>
    <definedName name="cumtu_1_name" localSheetId="4">'PL2-HSG tinh'!#REF!</definedName>
    <definedName name="cumtu_1_name" localSheetId="3">'PL2-Tuyen sinh 10 THPT'!#REF!</definedName>
    <definedName name="cumtu_2" localSheetId="2">'PL1 - HSGQG'!#REF!</definedName>
    <definedName name="cumtu_2" localSheetId="1">'PL1 - TN THPT'!$A$40</definedName>
    <definedName name="cumtu_2" localSheetId="5">'PL2-Chon doi tuyen'!#REF!</definedName>
    <definedName name="cumtu_2" localSheetId="4">'PL2-HSG tinh'!#REF!</definedName>
    <definedName name="cumtu_2" localSheetId="3">'PL2-Tuyen sinh 10 THPT'!#REF!</definedName>
    <definedName name="cumtu_2_name" localSheetId="2">'PL1 - HSGQG'!#REF!</definedName>
    <definedName name="cumtu_2_name" localSheetId="1">'PL1 - TN THPT'!$B$40</definedName>
    <definedName name="cumtu_2_name" localSheetId="5">'PL2-Chon doi tuyen'!#REF!</definedName>
    <definedName name="cumtu_2_name" localSheetId="4">'PL2-HSG tinh'!#REF!</definedName>
    <definedName name="cumtu_2_name" localSheetId="3">'PL2-Tuyen sinh 10 THPT'!#REF!</definedName>
    <definedName name="cumtu_3" localSheetId="2">'PL1 - HSGQG'!#REF!</definedName>
    <definedName name="cumtu_3" localSheetId="1">'PL1 - TN THPT'!#REF!</definedName>
    <definedName name="cumtu_3" localSheetId="5">'PL2-Chon doi tuyen'!$A$8</definedName>
    <definedName name="cumtu_3" localSheetId="4">'PL2-HSG tinh'!$A$8</definedName>
    <definedName name="cumtu_3" localSheetId="3">'PL2-Tuyen sinh 10 THPT'!$A$12</definedName>
    <definedName name="cumtu_3_name" localSheetId="2">'PL1 - HSGQG'!#REF!</definedName>
    <definedName name="cumtu_3_name" localSheetId="1">'PL1 - TN THPT'!#REF!</definedName>
    <definedName name="cumtu_3_name" localSheetId="5">'PL2-Chon doi tuyen'!$B$8</definedName>
    <definedName name="cumtu_3_name" localSheetId="4">'PL2-HSG tinh'!$B$8</definedName>
    <definedName name="cumtu_3_name" localSheetId="3">'PL2-Tuyen sinh 10 THPT'!$B$12</definedName>
    <definedName name="cumtu_4" localSheetId="2">'PL1 - HSGQG'!#REF!</definedName>
    <definedName name="cumtu_4" localSheetId="1">'PL1 - TN THPT'!#REF!</definedName>
    <definedName name="cumtu_4" localSheetId="5">'PL2-Chon doi tuyen'!$A$25</definedName>
    <definedName name="cumtu_4" localSheetId="4">'PL2-HSG tinh'!#REF!</definedName>
    <definedName name="cumtu_4" localSheetId="3">'PL2-Tuyen sinh 10 THPT'!$A$31</definedName>
    <definedName name="cumtu_4_name" localSheetId="2">'PL1 - HSGQG'!#REF!</definedName>
    <definedName name="cumtu_4_name" localSheetId="1">'PL1 - TN THPT'!#REF!</definedName>
    <definedName name="cumtu_4_name" localSheetId="5">'PL2-Chon doi tuyen'!$B$25</definedName>
    <definedName name="cumtu_4_name" localSheetId="4">'PL2-HSG tinh'!#REF!</definedName>
    <definedName name="cumtu_4_name" localSheetId="3">'PL2-Tuyen sinh 10 THPT'!$B$31</definedName>
    <definedName name="loai_1_name" localSheetId="2">'PL1 - HSGQG'!#REF!</definedName>
    <definedName name="loai_1_name" localSheetId="1">'PL1 - TN THPT'!#REF!</definedName>
    <definedName name="loai_1_name" localSheetId="5">'PL2-Chon doi tuyen'!#REF!</definedName>
    <definedName name="loai_1_name" localSheetId="4">'PL2-HSG tinh'!#REF!</definedName>
    <definedName name="loai_1_name" localSheetId="3">'PL2-Tuyen sinh 10 THPT'!#REF!</definedName>
    <definedName name="_xlnm.Print_Titles" localSheetId="2">'PL1 - HSGQG'!$3:$5</definedName>
    <definedName name="_xlnm.Print_Titles" localSheetId="1">'PL1 - TN THPT'!$3:$5</definedName>
    <definedName name="_xlnm.Print_Titles" localSheetId="5">'PL2-Chon doi tuyen'!$3:$5</definedName>
    <definedName name="_xlnm.Print_Titles" localSheetId="4">'PL2-HSG tinh'!$3:$5</definedName>
    <definedName name="_xlnm.Print_Titles" localSheetId="3">'PL2-Tuyen sinh 10 THPT'!$3:$5</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3" l="1"/>
  <c r="F7" i="13"/>
  <c r="F8" i="13"/>
  <c r="F9" i="13"/>
  <c r="F10" i="13"/>
  <c r="F11" i="13"/>
  <c r="F12" i="13"/>
  <c r="F13" i="13"/>
  <c r="F5" i="13"/>
  <c r="D4" i="13"/>
  <c r="E4" i="13"/>
  <c r="J6" i="5"/>
  <c r="I6" i="5"/>
  <c r="I6" i="6"/>
  <c r="I6" i="7"/>
  <c r="G6" i="7"/>
  <c r="J6" i="9"/>
  <c r="J6" i="10"/>
  <c r="I16" i="10"/>
  <c r="G16" i="10"/>
  <c r="J7" i="12"/>
  <c r="J6" i="12"/>
  <c r="I6" i="12"/>
  <c r="G6" i="12"/>
  <c r="F4" i="13" l="1"/>
  <c r="I19" i="12"/>
  <c r="G19" i="12"/>
  <c r="I18" i="12"/>
  <c r="G18" i="12"/>
  <c r="I17" i="12"/>
  <c r="J17" i="12" s="1"/>
  <c r="G17" i="12"/>
  <c r="I16" i="12"/>
  <c r="G16" i="12"/>
  <c r="J16" i="12" s="1"/>
  <c r="I13" i="12"/>
  <c r="G13" i="12"/>
  <c r="I12" i="12"/>
  <c r="G12" i="12"/>
  <c r="J12" i="12" s="1"/>
  <c r="I11" i="12"/>
  <c r="G11" i="12"/>
  <c r="I10" i="12"/>
  <c r="G10" i="12"/>
  <c r="I19" i="11"/>
  <c r="G19" i="11"/>
  <c r="I18" i="11"/>
  <c r="G18" i="11"/>
  <c r="I17" i="11"/>
  <c r="G17" i="11"/>
  <c r="I16" i="11"/>
  <c r="G16" i="11"/>
  <c r="J16" i="11" s="1"/>
  <c r="I13" i="11"/>
  <c r="G13" i="11"/>
  <c r="I12" i="11"/>
  <c r="G12" i="11"/>
  <c r="I11" i="11"/>
  <c r="G11" i="11"/>
  <c r="I10" i="11"/>
  <c r="G10" i="11"/>
  <c r="I19" i="10"/>
  <c r="G19" i="10"/>
  <c r="J19" i="10" s="1"/>
  <c r="I18" i="10"/>
  <c r="G18" i="10"/>
  <c r="I17" i="10"/>
  <c r="G17" i="10"/>
  <c r="I13" i="10"/>
  <c r="G13" i="10"/>
  <c r="I12" i="10"/>
  <c r="G12" i="10"/>
  <c r="I11" i="10"/>
  <c r="G11" i="10"/>
  <c r="I10" i="10"/>
  <c r="G10" i="10"/>
  <c r="H22" i="9"/>
  <c r="I22" i="9" s="1"/>
  <c r="G22" i="9"/>
  <c r="I20" i="9"/>
  <c r="G20" i="9"/>
  <c r="J20" i="9" s="1"/>
  <c r="I19" i="9"/>
  <c r="G19" i="9"/>
  <c r="I18" i="9"/>
  <c r="G18" i="9"/>
  <c r="I17" i="9"/>
  <c r="J17" i="9" s="1"/>
  <c r="G17" i="9"/>
  <c r="I16" i="9"/>
  <c r="G16" i="9"/>
  <c r="J16" i="9" s="1"/>
  <c r="I14" i="9"/>
  <c r="J14" i="9" s="1"/>
  <c r="G14" i="9"/>
  <c r="J13" i="9"/>
  <c r="I13" i="9"/>
  <c r="G13" i="9"/>
  <c r="I12" i="9"/>
  <c r="G12" i="9"/>
  <c r="I10" i="9"/>
  <c r="G10" i="9"/>
  <c r="J10" i="9" s="1"/>
  <c r="I9" i="9"/>
  <c r="G9" i="9"/>
  <c r="I7" i="11" l="1"/>
  <c r="I6" i="11" s="1"/>
  <c r="G7" i="11"/>
  <c r="G6" i="11" s="1"/>
  <c r="J11" i="11"/>
  <c r="J13" i="11"/>
  <c r="J19" i="11"/>
  <c r="G7" i="12"/>
  <c r="I7" i="12"/>
  <c r="J11" i="12"/>
  <c r="J18" i="12"/>
  <c r="J13" i="12"/>
  <c r="J19" i="12"/>
  <c r="J10" i="12"/>
  <c r="J17" i="11"/>
  <c r="J18" i="11"/>
  <c r="J12" i="11"/>
  <c r="J10" i="11"/>
  <c r="J16" i="10"/>
  <c r="G7" i="10"/>
  <c r="G6" i="10" s="1"/>
  <c r="J11" i="10"/>
  <c r="J17" i="10"/>
  <c r="J13" i="10"/>
  <c r="J12" i="10"/>
  <c r="J18" i="10"/>
  <c r="I7" i="10"/>
  <c r="I6" i="10" s="1"/>
  <c r="J10" i="10"/>
  <c r="J9" i="9"/>
  <c r="J18" i="9"/>
  <c r="J12" i="9"/>
  <c r="J19" i="9"/>
  <c r="J22" i="9"/>
  <c r="I6" i="9"/>
  <c r="G6" i="9"/>
  <c r="I31" i="6"/>
  <c r="J31" i="6" s="1"/>
  <c r="G31" i="6"/>
  <c r="I30" i="6"/>
  <c r="J30" i="6" s="1"/>
  <c r="G30" i="6"/>
  <c r="I29" i="6"/>
  <c r="G29" i="6"/>
  <c r="I28" i="6"/>
  <c r="J28" i="6" s="1"/>
  <c r="G28" i="6"/>
  <c r="I26" i="6"/>
  <c r="G26" i="6"/>
  <c r="G25" i="6"/>
  <c r="D25" i="6"/>
  <c r="I25" i="6" s="1"/>
  <c r="J25" i="6" s="1"/>
  <c r="I24" i="6"/>
  <c r="G24" i="6"/>
  <c r="I23" i="6"/>
  <c r="G23" i="6"/>
  <c r="J6" i="11" l="1"/>
  <c r="J7" i="11"/>
  <c r="J7" i="10"/>
  <c r="J29" i="6"/>
  <c r="J24" i="6"/>
  <c r="J26" i="6"/>
  <c r="J23" i="6"/>
  <c r="I64" i="7"/>
  <c r="I65" i="7"/>
  <c r="I63" i="7"/>
  <c r="I61" i="6"/>
  <c r="J61" i="6" s="1"/>
  <c r="I62" i="6"/>
  <c r="J62" i="6" s="1"/>
  <c r="I60" i="6"/>
  <c r="J60" i="6" s="1"/>
  <c r="I17" i="5"/>
  <c r="G17" i="5"/>
  <c r="I18" i="5"/>
  <c r="I19" i="5"/>
  <c r="I21" i="5"/>
  <c r="I9" i="8" l="1"/>
  <c r="I10" i="8"/>
  <c r="I11" i="8"/>
  <c r="I12" i="8"/>
  <c r="I14" i="8"/>
  <c r="I15" i="8"/>
  <c r="I16" i="8"/>
  <c r="I17" i="8"/>
  <c r="I19" i="8"/>
  <c r="I20" i="8"/>
  <c r="I21" i="8"/>
  <c r="I8" i="8"/>
  <c r="G9" i="8"/>
  <c r="G10" i="8"/>
  <c r="G11" i="8"/>
  <c r="G12" i="8"/>
  <c r="G14" i="8"/>
  <c r="G15" i="8"/>
  <c r="G16" i="8"/>
  <c r="G17" i="8"/>
  <c r="G19" i="8"/>
  <c r="G20" i="8"/>
  <c r="G21" i="8"/>
  <c r="G8" i="8"/>
  <c r="I10" i="4"/>
  <c r="I12" i="4"/>
  <c r="I13" i="4"/>
  <c r="I14" i="4"/>
  <c r="I16" i="4"/>
  <c r="I17" i="4"/>
  <c r="I18" i="4"/>
  <c r="J18" i="4" s="1"/>
  <c r="I19" i="4"/>
  <c r="I20" i="4"/>
  <c r="I22" i="4"/>
  <c r="I23" i="4"/>
  <c r="J23" i="4" s="1"/>
  <c r="I24" i="4"/>
  <c r="I26" i="4"/>
  <c r="I27" i="4"/>
  <c r="J27" i="4" s="1"/>
  <c r="I28" i="4"/>
  <c r="J28" i="4" s="1"/>
  <c r="I29" i="4"/>
  <c r="I32" i="4"/>
  <c r="I33" i="4"/>
  <c r="I34" i="4"/>
  <c r="J34" i="4" s="1"/>
  <c r="I35" i="4"/>
  <c r="I37" i="4"/>
  <c r="I38" i="4"/>
  <c r="J38" i="4" s="1"/>
  <c r="I39" i="4"/>
  <c r="J39" i="4" s="1"/>
  <c r="I41" i="4"/>
  <c r="J41" i="4" s="1"/>
  <c r="I42" i="4"/>
  <c r="I43" i="4"/>
  <c r="I44" i="4"/>
  <c r="J44" i="4" s="1"/>
  <c r="I46" i="4"/>
  <c r="I47" i="4"/>
  <c r="I48" i="4"/>
  <c r="G9" i="4"/>
  <c r="G10" i="4"/>
  <c r="G12" i="4"/>
  <c r="G13" i="4"/>
  <c r="G14" i="4"/>
  <c r="G16" i="4"/>
  <c r="G17" i="4"/>
  <c r="G18" i="4"/>
  <c r="G19" i="4"/>
  <c r="G20" i="4"/>
  <c r="G22" i="4"/>
  <c r="G23" i="4"/>
  <c r="G24" i="4"/>
  <c r="G26" i="4"/>
  <c r="G27" i="4"/>
  <c r="G28" i="4"/>
  <c r="G29" i="4"/>
  <c r="G32" i="4"/>
  <c r="G33" i="4"/>
  <c r="G34" i="4"/>
  <c r="G35" i="4"/>
  <c r="G37" i="4"/>
  <c r="G38" i="4"/>
  <c r="G39" i="4"/>
  <c r="G41" i="4"/>
  <c r="G42" i="4"/>
  <c r="G43" i="4"/>
  <c r="G44" i="4"/>
  <c r="G46" i="4"/>
  <c r="G47" i="4"/>
  <c r="G48" i="4"/>
  <c r="I8" i="4"/>
  <c r="G8" i="4"/>
  <c r="J47" i="4" l="1"/>
  <c r="J37" i="4"/>
  <c r="J26" i="4"/>
  <c r="J19" i="8"/>
  <c r="J11" i="8"/>
  <c r="J20" i="8"/>
  <c r="J9" i="8"/>
  <c r="J17" i="4"/>
  <c r="J16" i="4"/>
  <c r="J29" i="4"/>
  <c r="J19" i="4"/>
  <c r="J48" i="4"/>
  <c r="J15" i="8"/>
  <c r="J17" i="8"/>
  <c r="J16" i="8"/>
  <c r="J10" i="8"/>
  <c r="J20" i="4"/>
  <c r="J10" i="4"/>
  <c r="J13" i="4"/>
  <c r="J12" i="4"/>
  <c r="J21" i="8"/>
  <c r="J14" i="8"/>
  <c r="J8" i="8"/>
  <c r="I9" i="4"/>
  <c r="J9" i="4" s="1"/>
  <c r="J46" i="4"/>
  <c r="J35" i="4"/>
  <c r="J14" i="4"/>
  <c r="J43" i="4"/>
  <c r="J33" i="4"/>
  <c r="J8" i="4"/>
  <c r="J42" i="4"/>
  <c r="J32" i="4"/>
  <c r="G6" i="8"/>
  <c r="I6" i="8"/>
  <c r="J24" i="4"/>
  <c r="J12" i="8"/>
  <c r="G6" i="4"/>
  <c r="J22" i="4"/>
  <c r="J6" i="8" l="1"/>
  <c r="I6" i="4"/>
  <c r="J6" i="4"/>
  <c r="J14" i="7"/>
  <c r="J63" i="7"/>
  <c r="J64" i="7"/>
  <c r="J65" i="7"/>
  <c r="I70" i="5"/>
  <c r="J70" i="5" s="1"/>
  <c r="I69" i="5"/>
  <c r="J69" i="5" s="1"/>
  <c r="I68" i="5"/>
  <c r="J68" i="5" s="1"/>
  <c r="I13" i="5" l="1"/>
  <c r="I14" i="5"/>
  <c r="I15" i="5"/>
  <c r="I22" i="5"/>
  <c r="I23" i="5"/>
  <c r="I24" i="5"/>
  <c r="I37" i="5"/>
  <c r="I32" i="5"/>
  <c r="I33" i="5"/>
  <c r="I34" i="5"/>
  <c r="I35" i="5"/>
  <c r="I27" i="5"/>
  <c r="I28" i="5"/>
  <c r="I29" i="5"/>
  <c r="I30" i="5"/>
  <c r="I41" i="5"/>
  <c r="I42" i="5"/>
  <c r="I43" i="5"/>
  <c r="I44" i="5"/>
  <c r="I46" i="5"/>
  <c r="I49" i="5"/>
  <c r="I50" i="5"/>
  <c r="I52" i="5"/>
  <c r="I53" i="5"/>
  <c r="I56" i="5"/>
  <c r="I57" i="5"/>
  <c r="I59" i="5"/>
  <c r="I60" i="5"/>
  <c r="I61" i="5"/>
  <c r="I62" i="5"/>
  <c r="I63" i="5"/>
  <c r="I65" i="5"/>
  <c r="I66" i="5"/>
  <c r="I10" i="5"/>
  <c r="I11" i="5"/>
  <c r="I9" i="5"/>
  <c r="G43" i="7"/>
  <c r="I10" i="7"/>
  <c r="I11" i="7"/>
  <c r="I13" i="7"/>
  <c r="I15" i="7"/>
  <c r="I16" i="7"/>
  <c r="I18" i="7"/>
  <c r="I19" i="7"/>
  <c r="I20" i="7"/>
  <c r="I21" i="7"/>
  <c r="I24" i="7"/>
  <c r="I26" i="7"/>
  <c r="I27" i="7"/>
  <c r="I28" i="7"/>
  <c r="I29" i="7"/>
  <c r="I31" i="7"/>
  <c r="I32" i="7"/>
  <c r="I33" i="7"/>
  <c r="I34" i="7"/>
  <c r="I38" i="7"/>
  <c r="I39" i="7"/>
  <c r="I40" i="7"/>
  <c r="I41" i="7"/>
  <c r="I43" i="7"/>
  <c r="I46" i="7"/>
  <c r="I48" i="7"/>
  <c r="I51" i="7"/>
  <c r="I52" i="7"/>
  <c r="I54" i="7"/>
  <c r="I55" i="7"/>
  <c r="I56" i="7"/>
  <c r="I57" i="7"/>
  <c r="I58" i="7"/>
  <c r="I60" i="7"/>
  <c r="I61" i="7"/>
  <c r="I9" i="7"/>
  <c r="I12" i="6"/>
  <c r="I13" i="6"/>
  <c r="I14" i="6"/>
  <c r="I15" i="6"/>
  <c r="I16" i="6"/>
  <c r="J16" i="6" s="1"/>
  <c r="I17" i="6"/>
  <c r="I18" i="6"/>
  <c r="I19" i="6"/>
  <c r="I20" i="6"/>
  <c r="I35" i="6"/>
  <c r="I36" i="6"/>
  <c r="I37" i="6"/>
  <c r="I38" i="6"/>
  <c r="I40" i="6"/>
  <c r="I43" i="6"/>
  <c r="I44" i="6"/>
  <c r="I45" i="6"/>
  <c r="I48" i="6"/>
  <c r="I49" i="6"/>
  <c r="I51" i="6"/>
  <c r="I52" i="6"/>
  <c r="I53" i="6"/>
  <c r="I54" i="6"/>
  <c r="I55" i="6"/>
  <c r="I57" i="6"/>
  <c r="I58" i="6"/>
  <c r="I10" i="6"/>
  <c r="I11" i="6"/>
  <c r="I9" i="6"/>
  <c r="G61" i="7"/>
  <c r="G60" i="7"/>
  <c r="G58" i="7"/>
  <c r="G57" i="7"/>
  <c r="G56" i="7"/>
  <c r="G55" i="7"/>
  <c r="G54" i="7"/>
  <c r="G52" i="7"/>
  <c r="G51" i="7"/>
  <c r="G48" i="7"/>
  <c r="G46" i="7"/>
  <c r="G41" i="7"/>
  <c r="G40" i="7"/>
  <c r="G39" i="7"/>
  <c r="G38" i="7"/>
  <c r="G34" i="7"/>
  <c r="G33" i="7"/>
  <c r="G32" i="7"/>
  <c r="G31" i="7"/>
  <c r="G29" i="7"/>
  <c r="G28" i="7"/>
  <c r="G27" i="7"/>
  <c r="G26" i="7"/>
  <c r="G24" i="7"/>
  <c r="G21" i="7"/>
  <c r="G20" i="7"/>
  <c r="G19" i="7"/>
  <c r="G18" i="7"/>
  <c r="G16" i="7"/>
  <c r="G15" i="7"/>
  <c r="G13" i="7"/>
  <c r="G11" i="7"/>
  <c r="G10" i="7"/>
  <c r="G9" i="7"/>
  <c r="G58" i="6"/>
  <c r="G57" i="6"/>
  <c r="G55" i="6"/>
  <c r="G54" i="6"/>
  <c r="G53" i="6"/>
  <c r="G52" i="6"/>
  <c r="G51" i="6"/>
  <c r="G49" i="6"/>
  <c r="G48" i="6"/>
  <c r="G45" i="6"/>
  <c r="G43" i="6"/>
  <c r="G40" i="6"/>
  <c r="G38" i="6"/>
  <c r="G37" i="6"/>
  <c r="G36" i="6"/>
  <c r="G35" i="6"/>
  <c r="G20" i="6"/>
  <c r="G19" i="6"/>
  <c r="G18" i="6"/>
  <c r="G17" i="6"/>
  <c r="G15" i="6"/>
  <c r="G14" i="6"/>
  <c r="G13" i="6"/>
  <c r="G11" i="6"/>
  <c r="G10" i="6"/>
  <c r="G9" i="6"/>
  <c r="G66" i="5"/>
  <c r="G65" i="5"/>
  <c r="G63" i="5"/>
  <c r="G62" i="5"/>
  <c r="G61" i="5"/>
  <c r="G60" i="5"/>
  <c r="G59" i="5"/>
  <c r="G57" i="5"/>
  <c r="G56" i="5"/>
  <c r="G53" i="5"/>
  <c r="G52" i="5"/>
  <c r="G50" i="5"/>
  <c r="G49" i="5"/>
  <c r="G46" i="5"/>
  <c r="G44" i="5"/>
  <c r="G43" i="5"/>
  <c r="G42" i="5"/>
  <c r="G41" i="5"/>
  <c r="G30" i="5"/>
  <c r="G29" i="5"/>
  <c r="G28" i="5"/>
  <c r="G27" i="5"/>
  <c r="G35" i="5"/>
  <c r="G34" i="5"/>
  <c r="G33" i="5"/>
  <c r="G32" i="5"/>
  <c r="G37" i="5"/>
  <c r="G24" i="5"/>
  <c r="G23" i="5"/>
  <c r="G22" i="5"/>
  <c r="G21" i="5"/>
  <c r="G19" i="5"/>
  <c r="G18" i="5"/>
  <c r="G15" i="5"/>
  <c r="G14" i="5"/>
  <c r="G13" i="5"/>
  <c r="G11" i="5"/>
  <c r="G10" i="5"/>
  <c r="G9" i="5"/>
  <c r="J51" i="6" l="1"/>
  <c r="J52" i="7"/>
  <c r="J61" i="7"/>
  <c r="J51" i="7"/>
  <c r="J34" i="7"/>
  <c r="J24" i="7"/>
  <c r="J11" i="7"/>
  <c r="J60" i="7"/>
  <c r="J48" i="7"/>
  <c r="J58" i="7"/>
  <c r="J38" i="7"/>
  <c r="J26" i="7"/>
  <c r="J19" i="7"/>
  <c r="J13" i="7"/>
  <c r="J43" i="7"/>
  <c r="J20" i="6"/>
  <c r="J33" i="7"/>
  <c r="J21" i="7"/>
  <c r="J10" i="7"/>
  <c r="J10" i="6"/>
  <c r="J58" i="6"/>
  <c r="J57" i="7"/>
  <c r="J46" i="7"/>
  <c r="J32" i="7"/>
  <c r="J20" i="7"/>
  <c r="J60" i="5"/>
  <c r="J56" i="7"/>
  <c r="J55" i="7"/>
  <c r="J41" i="7"/>
  <c r="J29" i="7"/>
  <c r="J18" i="7"/>
  <c r="J31" i="7"/>
  <c r="J54" i="7"/>
  <c r="J40" i="7"/>
  <c r="J28" i="7"/>
  <c r="J16" i="7"/>
  <c r="J9" i="7"/>
  <c r="J39" i="7"/>
  <c r="J27" i="7"/>
  <c r="J15" i="7"/>
  <c r="J42" i="5"/>
  <c r="J24" i="5"/>
  <c r="J65" i="5"/>
  <c r="J21" i="5"/>
  <c r="J28" i="5"/>
  <c r="J19" i="5"/>
  <c r="J15" i="5"/>
  <c r="J33" i="5"/>
  <c r="J46" i="5"/>
  <c r="J11" i="5"/>
  <c r="J9" i="5"/>
  <c r="J63" i="5"/>
  <c r="J59" i="5"/>
  <c r="J52" i="5"/>
  <c r="J41" i="5"/>
  <c r="J27" i="5"/>
  <c r="J32" i="5"/>
  <c r="J10" i="5"/>
  <c r="J62" i="5"/>
  <c r="J57" i="5"/>
  <c r="J44" i="5"/>
  <c r="J30" i="5"/>
  <c r="J35" i="5"/>
  <c r="J23" i="5"/>
  <c r="J18" i="5"/>
  <c r="J14" i="5"/>
  <c r="J66" i="5"/>
  <c r="J61" i="5"/>
  <c r="J56" i="5"/>
  <c r="J49" i="5"/>
  <c r="J43" i="5"/>
  <c r="J29" i="5"/>
  <c r="J34" i="5"/>
  <c r="J37" i="5"/>
  <c r="J22" i="5"/>
  <c r="J17" i="5"/>
  <c r="J13" i="5"/>
  <c r="J50" i="5"/>
  <c r="J53" i="5"/>
  <c r="J36" i="6"/>
  <c r="J43" i="6"/>
  <c r="J55" i="6"/>
  <c r="J17" i="6"/>
  <c r="J13" i="6"/>
  <c r="J11" i="6"/>
  <c r="J37" i="6"/>
  <c r="J9" i="6"/>
  <c r="J18" i="6"/>
  <c r="J53" i="6"/>
  <c r="J49" i="6"/>
  <c r="J19" i="6"/>
  <c r="J38" i="6"/>
  <c r="J15" i="6"/>
  <c r="J54" i="6"/>
  <c r="J40" i="6"/>
  <c r="J57" i="6"/>
  <c r="G6" i="5"/>
  <c r="J45" i="6"/>
  <c r="J14" i="6"/>
  <c r="J52" i="6"/>
  <c r="J35" i="6"/>
  <c r="J48" i="6"/>
  <c r="G6" i="6"/>
  <c r="J6" i="7" l="1"/>
  <c r="J6" i="6"/>
</calcChain>
</file>

<file path=xl/sharedStrings.xml><?xml version="1.0" encoding="utf-8"?>
<sst xmlns="http://schemas.openxmlformats.org/spreadsheetml/2006/main" count="714" uniqueCount="173">
  <si>
    <t>TT</t>
  </si>
  <si>
    <t>Ban Chỉ đạo cấp tỉnh</t>
  </si>
  <si>
    <t>- Trưởng ban</t>
  </si>
  <si>
    <t>Người/ngày</t>
  </si>
  <si>
    <t>- Phó Trưởng ban</t>
  </si>
  <si>
    <t>- Ủy viên, thư ký</t>
  </si>
  <si>
    <t>Hội đồng thi</t>
  </si>
  <si>
    <t>- Chủ tịch Hội đồng</t>
  </si>
  <si>
    <t>- Phó Chủ tịch Hội đồng</t>
  </si>
  <si>
    <t>Hội đồng/Ban in sao đề thi (nếu có)</t>
  </si>
  <si>
    <t>- Chủ tịch Hội đồng/Trưởng ban</t>
  </si>
  <si>
    <t>- Phó Chủ tịch Hội đồng/Phó Trưởng ban</t>
  </si>
  <si>
    <t>- Ủy viên, thư ký, giám sát, công an bảo vệ vòng trong</t>
  </si>
  <si>
    <t>- Ban/Tổ vận chuyển và bàn giao đề thi</t>
  </si>
  <si>
    <t>- Nhân viên phục vụ, bảo vệ, công an bảo vệ vòng ngoài</t>
  </si>
  <si>
    <t>Ban Thư ký Hội đồng thi (nếu có)</t>
  </si>
  <si>
    <t>- Trưởng ban/Tổ trưởng</t>
  </si>
  <si>
    <t>- Phó Trưởng ban//Tổ phó</t>
  </si>
  <si>
    <t xml:space="preserve">- Ủy viên, thư ký </t>
  </si>
  <si>
    <t>Hội đồng/Ban/Điểm coi thi</t>
  </si>
  <si>
    <t>- Chủ tịch Hội đồng/Trưởng ban/Trưởng điểm</t>
  </si>
  <si>
    <t>- Phó Chủ tịch Hội đồng/Phó Trưởng ban/Phó Trưởng điểm</t>
  </si>
  <si>
    <t>- Ủy viên, thư ký, giám thị/cán bộ coi thi, cán bộ giám sát, công an bảo vệ vòng trong</t>
  </si>
  <si>
    <t>- Nhân viên phục vụ, bảo vệ, y tế, kế toán, công an bảo vệ vòng ngoài</t>
  </si>
  <si>
    <t>Tổ chức chấm thi</t>
  </si>
  <si>
    <t>a</t>
  </si>
  <si>
    <t>Tiền công chấm thi</t>
  </si>
  <si>
    <t>- Chấm bài thi tự luận, bài thi nói, bài thi thực hành và bài thi tin học</t>
  </si>
  <si>
    <t>- Tổ Trưởng/Tổ Phó Chấm thi (ngoài tiền công Chấm thi)</t>
  </si>
  <si>
    <t>- Chi cho cán bộ thuộc Tổ xử lý chấm bài thi trắc nghiệm</t>
  </si>
  <si>
    <t>b</t>
  </si>
  <si>
    <t>Ban/Tổ làm phách</t>
  </si>
  <si>
    <t>- Phó Trưởng ban/Tổ phó</t>
  </si>
  <si>
    <t>- Ủy viên, thư ký, công an bảo vệ vòng trong</t>
  </si>
  <si>
    <t>- Nhân viên phục vụ, y tế, công an, bảo vệ vòng ngoài</t>
  </si>
  <si>
    <t>c</t>
  </si>
  <si>
    <t>Hội đồng/Ban chấm thi, phúc khảo, thẩm định</t>
  </si>
  <si>
    <t>- Ủy viên, thư ký, kỹ thuật viên, giám khảo/cán bộ chấm thi, cán bộ chấm kiểm tra, cán bộ giám sát, công an bảo vệ vòng trong</t>
  </si>
  <si>
    <t>I</t>
  </si>
  <si>
    <t>Tiền công cho các chức danh là thành viên thực hiện nhiệm vụ thi</t>
  </si>
  <si>
    <t>Hội đồng/Ban ra đề, sao in đề thi</t>
  </si>
  <si>
    <t>- Phụ cấp trách nhiệm duyệt đề thi</t>
  </si>
  <si>
    <t>+ Thi học sinh giỏi cấp tỉnh, chọn đội tuyển học sinh giỏi tỉnh</t>
  </si>
  <si>
    <t>Đề</t>
  </si>
  <si>
    <t>+ Thi tuyển sinh vào lớp 10 trung học phổ thông</t>
  </si>
  <si>
    <t>- Tổ vận chuyển và bàn giao đề thi</t>
  </si>
  <si>
    <t>- Nhân viên phục vụ, công an, bảo vệ</t>
  </si>
  <si>
    <t>Hội đồng/Ban coi thi</t>
  </si>
  <si>
    <t>- Chủ tịch Hội đồng/Trưởng ban</t>
  </si>
  <si>
    <t>- Phó Chủ tịch Hội đồng/Phó Trưởng ban</t>
  </si>
  <si>
    <t>- Ủy viên, thư ký (Hội đồng/Ban coi thi), giám thị/cán bộ coi thi, cán bộ giám sát, công an bảo vệ vòng trong</t>
  </si>
  <si>
    <t>- Công an bảo vệ vòng ngoài; nhân viên phục vụ, bảo vệ, y tế</t>
  </si>
  <si>
    <t>- Thi học sinh giỏi cấp tỉnh, chọn đội tuyển học sinh giỏi tỉnh</t>
  </si>
  <si>
    <t>- Thi tuyển sinh vào lớp 10 trung học phổ thông</t>
  </si>
  <si>
    <t>- Ủy viên, thư ký, thanh tra vòng trong</t>
  </si>
  <si>
    <t>- Nhân viên phục vụ, bảo vệ, y tế, công an</t>
  </si>
  <si>
    <t>- Ủy viên, thư ký, kỹ thuật viên</t>
  </si>
  <si>
    <t>- Nhân viên phục vụ, công an, bảo vệ, y tế</t>
  </si>
  <si>
    <t>II</t>
  </si>
  <si>
    <t>Tiền công ra đề thi và xây dựng ngân hàng câu hỏi</t>
  </si>
  <si>
    <t>Ra đề thi</t>
  </si>
  <si>
    <t>Hội đồng/Ban xây dựng và phê duyệt ma trận và bản đặc tả đề thi</t>
  </si>
  <si>
    <t>- Chủ tịch Hội đồng/Trưởng ban</t>
  </si>
  <si>
    <t>- Phó Chủ tịch Hội đồng/Phó Trưởng ban</t>
  </si>
  <si>
    <t>- Nhân viên phục vụ, bảo vệ</t>
  </si>
  <si>
    <t>Tiền công ra đề đề xuất đối với đề thi tự luận</t>
  </si>
  <si>
    <t>- Thi học sinh giỏi cấp tỉnh, chọn đội tuyển học sinh giỏi tỉnh</t>
  </si>
  <si>
    <t>Tiền công ra đề chính thức và dự bị (soạn thảo, phản biện, thẩm định) có kèm theo đáp án, biểu điểm</t>
  </si>
  <si>
    <t>- Đề thi trắc nghiệm</t>
  </si>
  <si>
    <t>- Đề thi tự luận</t>
  </si>
  <si>
    <t>+ Thi học sinh giỏi tỉnh, chọn đội tuyển học sinh giỏi tỉnh</t>
  </si>
  <si>
    <t>Xây dựng ngân hàng câu hỏi</t>
  </si>
  <si>
    <t>Tiền công xây dựng và phê duyệt ma trận đề thi và bản đặc tả đề thi</t>
  </si>
  <si>
    <t>- Chủ trì</t>
  </si>
  <si>
    <t>- Các thành viên</t>
  </si>
  <si>
    <t>Tiền công soạn thảo câu hỏi</t>
  </si>
  <si>
    <t>- Soạn thảo câu hỏi thô</t>
  </si>
  <si>
    <t>Câu</t>
  </si>
  <si>
    <t>- Rà soát, chọn lọc, thẩm định và biên tập câu hỏi</t>
  </si>
  <si>
    <t>- Chỉnh sửa câu hỏi sau thử nghiệm</t>
  </si>
  <si>
    <t>- Chỉnh sửa câu hỏi sau thử nghiệm đề thi</t>
  </si>
  <si>
    <t>- Rà soát lựa chọn và nhập câu hỏi vào ngân hàng câu hỏi theo hướng chuẩn hóa</t>
  </si>
  <si>
    <t>Tiền công thuê chuyên gia định cỡ câu trắc nghiệm</t>
  </si>
  <si>
    <t>- Các thành viên</t>
  </si>
  <si>
    <t>ĐVT: 1.000 đồng</t>
  </si>
  <si>
    <t>NỘI DUNG</t>
  </si>
  <si>
    <t>ĐVT</t>
  </si>
  <si>
    <t>SỐ NGƯỜI</t>
  </si>
  <si>
    <t>SỐ NGÀY</t>
  </si>
  <si>
    <t>DỰ TOÁN CHI CHO CÁC 
THÀNH VIÊN THỰC HIỆN CÁC KỲ THI</t>
  </si>
  <si>
    <t>KINH 
PHÍ
CẦN
BỔ
SUNG</t>
  </si>
  <si>
    <t>Mức chi</t>
  </si>
  <si>
    <t>Thành tiền</t>
  </si>
  <si>
    <t>TỔNG DỰ TOÁN</t>
  </si>
  <si>
    <t>DỰ TOÁN NGUỒN LỰC
Chi tiền công cho các chức danh là thành viên thực hiện kỳ thi chọn học sinh giỏi trên địa bàn tỉnh Khánh Hòa</t>
  </si>
  <si>
    <t>DỰ TOÁN NGUỒN LỰC
Chi tiền công cho các chức danh là thành viên thực hiện kỳ thi tốt nghiệp trung học phổ thông (thi chính thức/thi thử/thi thử nghiệm)</t>
  </si>
  <si>
    <t>DỰ TOÁN NGUỒN LỰC
Chi tiền công cho các chức danh là thành viên thực hiện kỳ thi chọn học sinh giỏi quốc gia trung học phổ thông các môn văn hóa</t>
  </si>
  <si>
    <t>DỰ TOÁN NGUỒN LỰC
Chi tiền công cho các chức danh là thành viên thực hiện kỳ thi tuyển sinh vào lớp 10 THPT trên địa bàn tỉnh Khánh Hòa</t>
  </si>
  <si>
    <t>DỰ TOÁN NGUỒN LỰC
Chi tiền công cho các chức danh là thành viên thực hiện kỳ thi chọn đội tuyển thi học sinh giỏi quốc gia trung học phổ thông
trên địa bàn tỉnh Khánh Hòa</t>
  </si>
  <si>
    <t>Chi cho công tác kiểm tra trước, trong và sau khi thi</t>
  </si>
  <si>
    <t>- Trưởng đoàn</t>
  </si>
  <si>
    <t>- Phó Trưởng đoàn</t>
  </si>
  <si>
    <t>- Thành viên</t>
  </si>
  <si>
    <t>III</t>
  </si>
  <si>
    <t>Ban Chỉ đạo</t>
  </si>
  <si>
    <t>- Ủy viên, thư ký, kiểm tra</t>
  </si>
  <si>
    <t>Tập huấn các đội tuyển dự thi chọn học sinh giỏi quốc gia</t>
  </si>
  <si>
    <t>Chi tiền công tập huấn các đội tuyển</t>
  </si>
  <si>
    <t>- Tiền công xây dựng đề cương chi tiết cho chương trình tập huấn</t>
  </si>
  <si>
    <t>- Tiền công cho cán bộ phụ trách lớp tập huấn</t>
  </si>
  <si>
    <t>- Tiền công biên soạn và giảng dạy lý thuyết (1/2 ngày biên soạn, 1/2 ngày giảng dạy), dạy 4 tiết/ngày</t>
  </si>
  <si>
    <t xml:space="preserve">  + Giáo sư, Phó Giáo sư, Tiến sĩ</t>
  </si>
  <si>
    <t xml:space="preserve">  + Thạc sĩ, giảng viên chính</t>
  </si>
  <si>
    <t xml:space="preserve">  + Cử nhân</t>
  </si>
  <si>
    <t>- Tiền công biên soạn và giảng dạy thực hành (1/2 ngày biên soạn, 1/2 ngày giảng dạy), dạy 4 tiết/ngày</t>
  </si>
  <si>
    <t>- Tiền công trợ lý thí nghiệm, thực hành</t>
  </si>
  <si>
    <t>Chi tiền ăn cho học sinh trong thời gian tập trung bồi dưỡng đội tuyển</t>
  </si>
  <si>
    <t>Học sinh
/ngày</t>
  </si>
  <si>
    <t>Tập huấn các đội tuyển dự thi học sinh giỏi cấp tỉnh, chọn đội tuyển học sinh giỏi tỉnh</t>
  </si>
  <si>
    <t>Chi tiền công tập huấn các đội tuyển dự thi học sinh giỏi cấp tỉnh, chọn đội tuyển học sinh giỏi tỉnh (Thời gian dạy bồi dưỡng cho học sinh 4 tiết/ngày và không quá 120 tiết/môn học)</t>
  </si>
  <si>
    <t>Mục 1: Tiền công đội tuyển thi QG: 09 đội tuyển (05 các môn lý thuyết: Toán - Ngữ văn, Lịch sử, Địa lí, Tiếng Anh); 04 thực hành (Vật lí, Hoá học, Sinh học, Tin học)</t>
  </si>
  <si>
    <t>Mục 2. Tập huấn cấp tỉnh: 56 trường THPT, tối đa 30 ngày (120 tiết). Mỗi trường có tối đa 09 đội tuyển.</t>
  </si>
  <si>
    <t>Cấp tỉnh</t>
  </si>
  <si>
    <t>Chi tiền công cho các chức danh là thành viên của Ban chỉ đạo, Ban tổ chức, Hội đồng/Ban ra đề thi, coi thi, chấm thi và các tiểu ban</t>
  </si>
  <si>
    <t>- Ủy viên, thư ký, giám thị, giám khảo, công an, bảo vệ vòng trong.</t>
  </si>
  <si>
    <t>- Nhân viên các tiểu ban, trật tự viên (công an bảo vệ vòng ngoài, nhân viên phục vụ, bảo vệ, kế toán, y tế)</t>
  </si>
  <si>
    <t>Người/ngày (08 giờ/ngày)</t>
  </si>
  <si>
    <t>Chi tiền công cho công tác chấm thi</t>
  </si>
  <si>
    <t xml:space="preserve">Chấm bài thi, sản phẩm </t>
  </si>
  <si>
    <t>- Chấm sản phẩm dự thi khoa học kỹ thuật</t>
  </si>
  <si>
    <t>Người/sản phẩm</t>
  </si>
  <si>
    <t>Phụ cấp cho tổ trưởng, tổ phó các tổ chấm thi (ngoài tiền công chấm)</t>
  </si>
  <si>
    <t>Người/đợt</t>
  </si>
  <si>
    <t>Chi Bồi dưỡng cán bộ, giáo viên, nhân viên, trẻ/học sinh/sinh viên/học viên tham gia biểu diễn văn nghệ khai mạc, bế mạc các cuộc thi, hội thi, hội thao, hội khỏe, giải thể thao.</t>
  </si>
  <si>
    <t>Chi Bồi dưỡng phóng viên báo đài tham dự, đưa tin khai mạc, bế mạc các kỳ thi, cuộc thi, hội thi, hội thao, hội khỏe, giải thể thao.</t>
  </si>
  <si>
    <t>DỰ TOÁN NGUỒN LỰC
Nội dung và mức chi tiền công tập huấn các đội tuyển dự thi  học sinh giỏi cấp tỉnh, chọn đội tuyển học sinh giỏi tỉnh;
 tập huấn các đội tuyển dự thi chọn học sinh giỏi Quốc gia</t>
  </si>
  <si>
    <t>Mỗi đội 20 học sinh. Bồi dưỡng tối đã 120 tiết/môn. Suy ra là 30 buổi</t>
  </si>
  <si>
    <t>DỰ TOÁN NGUỒN LỰC
Nội dung và mức chi để tổ chức và tham dự các kỳ thi, cuộc thi, hội thi, hội thao, hội khỏe, giải thể thao cấp trường</t>
  </si>
  <si>
    <t>Cấp trường</t>
  </si>
  <si>
    <t>TỔNG DỰ TOÁN 01 CUỘC THI</t>
  </si>
  <si>
    <t>DỰ TOÁN NGUỒN LỰC
Nội dung và mức chi để tổ chức và tham dự các kỳ thi, cuộc thi, hội thi, hội thao, hội khỏe, giải thể thao cấp xã so với cấp huyện cũ</t>
  </si>
  <si>
    <t>STT</t>
  </si>
  <si>
    <t>Cấp học</t>
  </si>
  <si>
    <t>Số lượng trường</t>
  </si>
  <si>
    <t>Mầm non</t>
  </si>
  <si>
    <t>Tiểu học</t>
  </si>
  <si>
    <t>THCS</t>
  </si>
  <si>
    <t>THPT</t>
  </si>
  <si>
    <t>Cấp xã</t>
  </si>
  <si>
    <t>Mỗi năm trong lĩnh vực giáo dục và đào tạo, cấp mầm non, tiểu học: 05 kỳ thi, cuộc thi, hội thi, hội thao, hội khỏe, giải thể thao cấp trường. Cấp THCS, THPT: 8 kỳ thi, cuộc thi, hội thi, hội thao, hội khỏe, giải thể thao cấp trường</t>
  </si>
  <si>
    <t>Mỗi năm trong lĩnh vực giáo dục và đào tạo tổ chức 05 các kỳ thi, cuộc thi, hội thi, hội thao, hội khỏe, giải thể thao cấp xã</t>
  </si>
  <si>
    <t>DỰ TOÁN NGUỒN LỰC
Nội dung và mức chi để tổ chức và tham dự các kỳ thi, cuộc thi, hội thi, hội thao, hội khỏe, giải thể thao cấp tỉnh</t>
  </si>
  <si>
    <t>Mỗi năm trong lĩnh vực giáo dục và đào tạo có từ 10 kỳ thi, cuộc thi, hội thi, hội thao, hội khỏe, giải thể thao cấp tỉnh</t>
  </si>
  <si>
    <t>DỰ TOÁN TỔNG NGUỒN LỰC</t>
  </si>
  <si>
    <t>Mức chi theo NQ 10/2023/NQ-HĐND; NQ 18/2024/NQ-HĐND</t>
  </si>
  <si>
    <t>Mức đề xuất xây dựng Nghị quyết mới</t>
  </si>
  <si>
    <t xml:space="preserve">Phụ lục II </t>
  </si>
  <si>
    <t>Phụ lục I</t>
  </si>
  <si>
    <t>Phụ lục III</t>
  </si>
  <si>
    <t>Phụ lục IV</t>
  </si>
  <si>
    <t>Kỳ thi tốt nghiệp trung học phổ thông (thi chính thức/thi thử/thi thử nghiệm)</t>
  </si>
  <si>
    <t>Kỳ thi chọn học sinh giỏi quốc gia trung học phổ thông các môn văn hóa</t>
  </si>
  <si>
    <t xml:space="preserve">Kỳ thi tuyển sinh vào lớp 10 </t>
  </si>
  <si>
    <t xml:space="preserve">Kỳ thi chọn học sinh giỏi </t>
  </si>
  <si>
    <t>Kỳ thi chọn đội tuyển thi học sinh giỏi Quốc gia trung học phổ thông</t>
  </si>
  <si>
    <t>Tập huấn các đội tuyển dự thi  học sinh giỏi cấp tỉnh, chọn đội tuyển học sinh giỏi tỉnh; tập huấn các đội tuyển dự thi chọn học sinh giỏi Quốc gia</t>
  </si>
  <si>
    <t>Các kỳ thi, cuộc thi, hội thi, hội thao, hội khỏe, giải thể thao cấp trường</t>
  </si>
  <si>
    <t>Các kỳ thi, cuộc thi, hội thi, hội thao, hội khỏe, giải thể thao cấp xã</t>
  </si>
  <si>
    <t>Các kỳ thi, cuộc thi, hội thi, hội thao, hội khỏe, giải thể thao cấp tỉnh</t>
  </si>
  <si>
    <t>Kinh phí Nghị quyết mới</t>
  </si>
  <si>
    <t>Kinh phí NQ 10/2023/NQ-HĐND; NQ 18/2024/NQ-HĐND</t>
  </si>
  <si>
    <t>Kinh phí bổ sung</t>
  </si>
  <si>
    <t>Nội 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</si>
</sst>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4"/>
      <color theme="1"/>
      <name val="Times New Roman"/>
      <family val="2"/>
    </font>
    <font>
      <b/>
      <sz val="12"/>
      <name val="Times New Roman"/>
      <family val="1"/>
    </font>
    <font>
      <sz val="12"/>
      <name val="Times New Roman"/>
      <family val="1"/>
    </font>
    <font>
      <b/>
      <sz val="11"/>
      <name val="Times New Roman"/>
      <family val="1"/>
    </font>
    <font>
      <sz val="11"/>
      <name val="Times New Roman"/>
      <family val="1"/>
    </font>
    <font>
      <sz val="14"/>
      <name val="Times New Roman"/>
      <family val="1"/>
    </font>
    <font>
      <sz val="14"/>
      <color theme="1"/>
      <name val="Times New Roman"/>
      <family val="2"/>
    </font>
    <font>
      <b/>
      <sz val="12"/>
      <color theme="1"/>
      <name val="Times New Roman"/>
      <family val="1"/>
    </font>
    <font>
      <sz val="12"/>
      <color theme="1"/>
      <name val="Times New Roman"/>
      <family val="1"/>
    </font>
    <font>
      <i/>
      <sz val="10"/>
      <color theme="1"/>
      <name val="Times New Roman"/>
      <family val="1"/>
    </font>
    <font>
      <b/>
      <i/>
      <sz val="10"/>
      <color theme="1"/>
      <name val="Times New Roman"/>
      <family val="1"/>
    </font>
    <font>
      <sz val="12"/>
      <color rgb="FFFF0000"/>
      <name val="Times New Roman"/>
      <family val="1"/>
    </font>
    <font>
      <sz val="14"/>
      <color rgb="FFFF0000"/>
      <name val="Times New Roman"/>
      <family val="1"/>
    </font>
    <font>
      <sz val="13"/>
      <color theme="1"/>
      <name val="Times New Roman"/>
      <family val="1"/>
    </font>
    <font>
      <b/>
      <sz val="13"/>
      <color theme="1"/>
      <name val="Times New Roman"/>
      <family val="1"/>
    </font>
    <font>
      <sz val="13"/>
      <name val="Times New Roman"/>
      <family val="1"/>
    </font>
    <font>
      <i/>
      <sz val="12"/>
      <color theme="1"/>
      <name val="Times New Roman"/>
      <family val="1"/>
    </font>
    <font>
      <sz val="12"/>
      <color theme="0"/>
      <name val="Times New Roman"/>
      <family val="1"/>
    </font>
    <font>
      <b/>
      <sz val="13"/>
      <name val="Times New Roman"/>
      <family val="1"/>
    </font>
    <font>
      <i/>
      <sz val="13"/>
      <color theme="1"/>
      <name val="Times New Roman"/>
      <family val="1"/>
    </font>
    <font>
      <sz val="13"/>
      <color theme="0"/>
      <name val="Times New Roman"/>
      <family val="1"/>
    </font>
    <font>
      <i/>
      <sz val="12"/>
      <name val="Times New Roman"/>
      <family val="1"/>
    </font>
    <font>
      <sz val="12"/>
      <color theme="1"/>
      <name val="Times New Roman"/>
      <family val="2"/>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6" fillId="0" borderId="0" applyFont="0" applyFill="0" applyBorder="0" applyAlignment="0" applyProtection="0"/>
  </cellStyleXfs>
  <cellXfs count="175">
    <xf numFmtId="0" fontId="0" fillId="0" borderId="0" xfId="0"/>
    <xf numFmtId="0" fontId="2" fillId="0" borderId="0" xfId="0" applyFont="1"/>
    <xf numFmtId="0" fontId="4" fillId="0" borderId="0" xfId="0" applyFont="1"/>
    <xf numFmtId="0" fontId="4" fillId="0" borderId="0" xfId="0" applyFont="1" applyAlignment="1">
      <alignment horizontal="center"/>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3" fontId="1" fillId="0" borderId="2" xfId="0" applyNumberFormat="1" applyFont="1" applyBorder="1" applyAlignment="1">
      <alignment horizontal="righ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1" fillId="0" borderId="2" xfId="0" applyNumberFormat="1" applyFont="1" applyBorder="1" applyAlignment="1">
      <alignment vertical="center" wrapText="1"/>
    </xf>
    <xf numFmtId="3" fontId="5" fillId="0" borderId="2" xfId="0" applyNumberFormat="1" applyFont="1" applyBorder="1" applyAlignment="1">
      <alignment vertical="center"/>
    </xf>
    <xf numFmtId="3" fontId="2" fillId="0" borderId="2" xfId="0" applyNumberFormat="1" applyFont="1" applyBorder="1" applyAlignment="1">
      <alignment horizontal="right" vertical="center"/>
    </xf>
    <xf numFmtId="3" fontId="5" fillId="0" borderId="2" xfId="0" applyNumberFormat="1" applyFont="1" applyBorder="1" applyAlignment="1">
      <alignment horizontal="right" vertical="center"/>
    </xf>
    <xf numFmtId="0" fontId="5" fillId="0" borderId="0" xfId="0" applyFont="1"/>
    <xf numFmtId="0" fontId="2" fillId="0" borderId="2" xfId="0" applyFont="1" applyBorder="1" applyAlignment="1">
      <alignment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1" fillId="0" borderId="2" xfId="0" applyFont="1" applyBorder="1" applyAlignment="1">
      <alignment horizontal="right" vertical="center" wrapText="1"/>
    </xf>
    <xf numFmtId="0" fontId="5" fillId="0" borderId="2" xfId="0" applyFont="1" applyBorder="1"/>
    <xf numFmtId="0" fontId="2" fillId="0" borderId="2" xfId="0" applyFont="1" applyBorder="1" applyAlignment="1">
      <alignment horizontal="right" vertical="center"/>
    </xf>
    <xf numFmtId="0" fontId="5" fillId="0" borderId="2" xfId="0" applyFont="1" applyBorder="1" applyAlignment="1">
      <alignment horizontal="right" vertical="center"/>
    </xf>
    <xf numFmtId="3" fontId="2" fillId="0" borderId="2" xfId="0" applyNumberFormat="1" applyFont="1" applyBorder="1" applyAlignment="1">
      <alignment horizontal="right" vertical="center" wrapText="1"/>
    </xf>
    <xf numFmtId="1" fontId="2" fillId="0" borderId="2" xfId="0" applyNumberFormat="1" applyFont="1" applyBorder="1" applyAlignment="1">
      <alignment vertical="center" wrapText="1"/>
    </xf>
    <xf numFmtId="0" fontId="2" fillId="0" borderId="2" xfId="0" applyFont="1" applyBorder="1" applyAlignment="1">
      <alignment horizontal="right" vertical="center" wrapText="1"/>
    </xf>
    <xf numFmtId="3" fontId="5" fillId="0" borderId="2" xfId="0" applyNumberFormat="1" applyFont="1" applyBorder="1"/>
    <xf numFmtId="0" fontId="2" fillId="0" borderId="0" xfId="0" applyFont="1" applyAlignment="1">
      <alignment horizontal="right"/>
    </xf>
    <xf numFmtId="0" fontId="2" fillId="0" borderId="0" xfId="0" applyFont="1" applyAlignment="1">
      <alignment horizontal="right" vertical="center"/>
    </xf>
    <xf numFmtId="1" fontId="5" fillId="0" borderId="2" xfId="0" applyNumberFormat="1" applyFont="1" applyBorder="1"/>
    <xf numFmtId="1" fontId="1" fillId="0" borderId="2" xfId="0" applyNumberFormat="1" applyFont="1" applyBorder="1" applyAlignment="1">
      <alignment horizontal="center" vertical="center" wrapText="1"/>
    </xf>
    <xf numFmtId="1" fontId="5" fillId="0" borderId="2" xfId="0" applyNumberFormat="1" applyFont="1" applyBorder="1" applyAlignment="1">
      <alignment vertical="center"/>
    </xf>
    <xf numFmtId="4" fontId="2" fillId="0" borderId="2" xfId="0" applyNumberFormat="1"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horizontal="center" vertical="center" wrapText="1"/>
    </xf>
    <xf numFmtId="3" fontId="2" fillId="0" borderId="2" xfId="0" applyNumberFormat="1" applyFont="1" applyBorder="1" applyAlignment="1">
      <alignment vertical="center" wrapText="1"/>
    </xf>
    <xf numFmtId="3" fontId="1" fillId="0" borderId="2" xfId="0" applyNumberFormat="1" applyFont="1" applyBorder="1" applyAlignment="1">
      <alignment horizontal="center" vertical="center" wrapText="1"/>
    </xf>
    <xf numFmtId="3" fontId="1" fillId="0" borderId="2" xfId="0" applyNumberFormat="1" applyFont="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lignment horizontal="right" vertical="center"/>
    </xf>
    <xf numFmtId="0" fontId="2" fillId="0" borderId="2" xfId="0" applyFont="1" applyBorder="1" applyAlignment="1">
      <alignment vertical="center"/>
    </xf>
    <xf numFmtId="3" fontId="2" fillId="0" borderId="2" xfId="0" applyNumberFormat="1" applyFont="1" applyBorder="1" applyAlignment="1">
      <alignment vertical="center"/>
    </xf>
    <xf numFmtId="0" fontId="5" fillId="0" borderId="2" xfId="0" applyFont="1" applyBorder="1" applyAlignment="1">
      <alignment vertical="center"/>
    </xf>
    <xf numFmtId="0" fontId="2" fillId="0" borderId="2" xfId="0" quotePrefix="1" applyFont="1" applyBorder="1" applyAlignment="1">
      <alignment vertical="center" wrapText="1"/>
    </xf>
    <xf numFmtId="0" fontId="5" fillId="0" borderId="0" xfId="0" applyFont="1" applyAlignment="1">
      <alignment vertical="center"/>
    </xf>
    <xf numFmtId="0" fontId="2" fillId="0" borderId="2" xfId="0" applyFont="1" applyBorder="1" applyAlignment="1">
      <alignment horizontal="right"/>
    </xf>
    <xf numFmtId="0" fontId="2" fillId="0" borderId="2" xfId="0" applyFont="1" applyBorder="1"/>
    <xf numFmtId="3" fontId="2" fillId="0" borderId="2" xfId="0" applyNumberFormat="1" applyFont="1" applyBorder="1"/>
    <xf numFmtId="0" fontId="2" fillId="0" borderId="2" xfId="0" applyFont="1" applyBorder="1" applyAlignment="1">
      <alignment horizontal="center"/>
    </xf>
    <xf numFmtId="166" fontId="2" fillId="0" borderId="2" xfId="1" applyNumberFormat="1" applyFont="1" applyBorder="1" applyAlignment="1">
      <alignment vertical="center"/>
    </xf>
    <xf numFmtId="0" fontId="3"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center" wrapText="1"/>
    </xf>
    <xf numFmtId="0" fontId="8" fillId="0" borderId="0" xfId="0" applyFont="1"/>
    <xf numFmtId="0" fontId="8" fillId="0" borderId="0" xfId="0" applyFont="1" applyAlignment="1">
      <alignment horizontal="center"/>
    </xf>
    <xf numFmtId="0" fontId="7" fillId="0" borderId="2" xfId="0" applyFont="1" applyBorder="1" applyAlignment="1">
      <alignment horizontal="center" vertical="center" wrapText="1"/>
    </xf>
    <xf numFmtId="165" fontId="7"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right" vertical="center" wrapText="1"/>
    </xf>
    <xf numFmtId="3" fontId="7" fillId="0" borderId="2" xfId="0" applyNumberFormat="1" applyFont="1" applyBorder="1" applyAlignment="1">
      <alignment horizontal="right" vertical="center" wrapText="1"/>
    </xf>
    <xf numFmtId="0" fontId="7" fillId="0" borderId="2" xfId="0" applyFont="1" applyBorder="1" applyAlignment="1">
      <alignment vertical="center" wrapText="1"/>
    </xf>
    <xf numFmtId="0" fontId="8" fillId="0" borderId="2" xfId="0" applyFont="1" applyBorder="1"/>
    <xf numFmtId="0" fontId="8" fillId="0" borderId="2" xfId="0" applyFont="1" applyBorder="1" applyAlignment="1">
      <alignment horizontal="right"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3" fontId="8" fillId="0" borderId="2" xfId="0" applyNumberFormat="1"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8" fillId="0" borderId="0" xfId="0" applyFont="1" applyAlignment="1">
      <alignment vertical="center"/>
    </xf>
    <xf numFmtId="1" fontId="7" fillId="0" borderId="2" xfId="0" applyNumberFormat="1" applyFont="1" applyBorder="1" applyAlignment="1">
      <alignment vertical="center" wrapText="1"/>
    </xf>
    <xf numFmtId="1" fontId="8" fillId="0" borderId="2" xfId="0" applyNumberFormat="1" applyFont="1" applyBorder="1" applyAlignment="1">
      <alignment vertical="center" wrapText="1"/>
    </xf>
    <xf numFmtId="0" fontId="8" fillId="0" borderId="2" xfId="0" applyFont="1" applyBorder="1" applyAlignment="1">
      <alignment horizontal="right" vertical="center" wrapText="1"/>
    </xf>
    <xf numFmtId="0" fontId="8" fillId="0" borderId="2" xfId="0" quotePrefix="1" applyFont="1" applyBorder="1" applyAlignment="1">
      <alignment vertical="center" wrapText="1"/>
    </xf>
    <xf numFmtId="0" fontId="8" fillId="0" borderId="2" xfId="0" applyFont="1" applyBorder="1" applyAlignment="1">
      <alignment vertical="center"/>
    </xf>
    <xf numFmtId="0" fontId="8" fillId="0" borderId="0" xfId="0" applyFont="1" applyAlignment="1">
      <alignment horizontal="right"/>
    </xf>
    <xf numFmtId="0" fontId="8" fillId="0" borderId="0" xfId="0" applyFont="1" applyAlignment="1">
      <alignment horizontal="right" vertical="center"/>
    </xf>
    <xf numFmtId="3" fontId="8"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right" vertical="center"/>
    </xf>
    <xf numFmtId="3" fontId="1" fillId="0" borderId="2" xfId="0" applyNumberFormat="1" applyFont="1" applyFill="1" applyBorder="1" applyAlignment="1">
      <alignment horizontal="right" vertical="center" wrapText="1"/>
    </xf>
    <xf numFmtId="3" fontId="2" fillId="0" borderId="2" xfId="0" applyNumberFormat="1" applyFont="1" applyFill="1" applyBorder="1" applyAlignment="1">
      <alignment vertical="center"/>
    </xf>
    <xf numFmtId="0" fontId="7"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3" fontId="2" fillId="0" borderId="2" xfId="0" applyNumberFormat="1" applyFont="1" applyFill="1" applyBorder="1" applyAlignment="1">
      <alignment vertical="center" wrapText="1"/>
    </xf>
    <xf numFmtId="3" fontId="5" fillId="0" borderId="2" xfId="0" applyNumberFormat="1" applyFont="1" applyFill="1" applyBorder="1" applyAlignment="1">
      <alignment vertical="center"/>
    </xf>
    <xf numFmtId="0" fontId="2" fillId="0" borderId="2" xfId="0" applyFont="1" applyFill="1" applyBorder="1" applyAlignment="1">
      <alignment horizontal="right" vertical="center" wrapText="1"/>
    </xf>
    <xf numFmtId="3" fontId="11" fillId="0" borderId="2" xfId="0" applyNumberFormat="1" applyFont="1" applyFill="1" applyBorder="1" applyAlignment="1">
      <alignment horizontal="right" vertical="center"/>
    </xf>
    <xf numFmtId="3" fontId="12" fillId="0" borderId="2" xfId="0" applyNumberFormat="1" applyFont="1" applyFill="1" applyBorder="1" applyAlignment="1">
      <alignment vertical="center"/>
    </xf>
    <xf numFmtId="3" fontId="2"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0" xfId="0" applyFont="1" applyAlignment="1">
      <alignment vertical="center"/>
    </xf>
    <xf numFmtId="0" fontId="14"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3" fontId="2" fillId="0" borderId="2" xfId="0" applyNumberFormat="1" applyFont="1" applyBorder="1" applyAlignment="1">
      <alignment horizontal="center" vertical="center"/>
    </xf>
    <xf numFmtId="0" fontId="13" fillId="0" borderId="2" xfId="0" applyFont="1" applyBorder="1" applyAlignment="1">
      <alignment vertical="center" wrapText="1"/>
    </xf>
    <xf numFmtId="0" fontId="2" fillId="0" borderId="2" xfId="0" applyFont="1" applyBorder="1" applyAlignment="1">
      <alignment horizontal="center" vertical="center"/>
    </xf>
    <xf numFmtId="0" fontId="16" fillId="0" borderId="2" xfId="0" applyFont="1" applyBorder="1" applyAlignment="1">
      <alignment horizontal="center" vertical="center" wrapText="1"/>
    </xf>
    <xf numFmtId="0" fontId="17" fillId="0" borderId="2" xfId="0" applyFont="1" applyBorder="1" applyAlignment="1">
      <alignment horizontal="center" vertical="center"/>
    </xf>
    <xf numFmtId="0" fontId="13" fillId="2" borderId="2" xfId="0" applyFont="1" applyFill="1" applyBorder="1" applyAlignment="1">
      <alignment horizontal="center" vertical="center" wrapText="1"/>
    </xf>
    <xf numFmtId="0" fontId="15" fillId="0" borderId="0" xfId="0" applyFont="1"/>
    <xf numFmtId="0" fontId="15" fillId="0" borderId="0" xfId="0" applyFont="1" applyAlignment="1">
      <alignment horizontal="center"/>
    </xf>
    <xf numFmtId="165"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right" vertical="center" wrapText="1"/>
    </xf>
    <xf numFmtId="0" fontId="15" fillId="0" borderId="0" xfId="0" applyFont="1" applyAlignment="1">
      <alignment vertical="center"/>
    </xf>
    <xf numFmtId="3" fontId="15" fillId="0" borderId="2" xfId="0" applyNumberFormat="1" applyFont="1" applyBorder="1" applyAlignment="1">
      <alignment horizontal="center" vertical="center" wrapText="1"/>
    </xf>
    <xf numFmtId="3" fontId="15" fillId="0" borderId="2" xfId="0" applyNumberFormat="1" applyFont="1" applyBorder="1" applyAlignment="1">
      <alignment horizontal="center" vertical="center"/>
    </xf>
    <xf numFmtId="1" fontId="15" fillId="0" borderId="5" xfId="0" applyNumberFormat="1" applyFont="1" applyBorder="1" applyAlignment="1">
      <alignment horizontal="center" vertical="center" wrapText="1"/>
    </xf>
    <xf numFmtId="0" fontId="15" fillId="0" borderId="2" xfId="0" quotePrefix="1" applyFont="1" applyBorder="1" applyAlignment="1">
      <alignment horizontal="justify" vertical="center" wrapText="1"/>
    </xf>
    <xf numFmtId="3" fontId="15" fillId="0" borderId="2" xfId="0" applyNumberFormat="1" applyFont="1" applyBorder="1" applyAlignment="1">
      <alignment vertical="center"/>
    </xf>
    <xf numFmtId="0" fontId="15" fillId="0" borderId="2" xfId="0" applyFont="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1" fontId="15" fillId="0" borderId="6" xfId="0" applyNumberFormat="1" applyFont="1" applyBorder="1" applyAlignment="1">
      <alignment horizontal="center" vertical="center" wrapText="1"/>
    </xf>
    <xf numFmtId="0" fontId="15" fillId="2" borderId="2" xfId="0" quotePrefix="1" applyFont="1" applyFill="1" applyBorder="1" applyAlignment="1">
      <alignment horizontal="justify" vertical="center" wrapText="1"/>
    </xf>
    <xf numFmtId="0" fontId="15" fillId="0" borderId="2" xfId="0" applyFont="1" applyBorder="1" applyAlignment="1">
      <alignment vertical="center"/>
    </xf>
    <xf numFmtId="0" fontId="13" fillId="0" borderId="0" xfId="0" applyFont="1"/>
    <xf numFmtId="0" fontId="13" fillId="0" borderId="0" xfId="0" applyFont="1" applyAlignment="1">
      <alignment vertical="center"/>
    </xf>
    <xf numFmtId="0" fontId="13" fillId="0" borderId="2" xfId="0" applyFont="1" applyBorder="1" applyAlignment="1">
      <alignment horizontal="justify" vertical="center" wrapText="1"/>
    </xf>
    <xf numFmtId="3" fontId="11" fillId="0" borderId="2" xfId="0" applyNumberFormat="1" applyFont="1" applyBorder="1" applyAlignment="1">
      <alignment horizontal="center" vertical="center" wrapText="1"/>
    </xf>
    <xf numFmtId="0" fontId="13" fillId="2" borderId="2"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xf>
    <xf numFmtId="3" fontId="2" fillId="2" borderId="2" xfId="0" applyNumberFormat="1" applyFont="1" applyFill="1" applyBorder="1" applyAlignment="1">
      <alignment vertical="center"/>
    </xf>
    <xf numFmtId="0" fontId="1" fillId="0" borderId="2" xfId="0" applyFont="1" applyBorder="1" applyAlignment="1">
      <alignment horizontal="left" vertical="center" wrapText="1"/>
    </xf>
    <xf numFmtId="0" fontId="8" fillId="0" borderId="2" xfId="0" applyFont="1" applyBorder="1" applyAlignment="1">
      <alignment horizontal="justify"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21" fillId="0" borderId="2" xfId="0" applyFont="1" applyBorder="1" applyAlignment="1">
      <alignment horizontal="center" vertical="center" wrapText="1"/>
    </xf>
    <xf numFmtId="0" fontId="11" fillId="0" borderId="2" xfId="0" applyFont="1" applyBorder="1" applyAlignment="1">
      <alignment vertical="center" wrapText="1"/>
    </xf>
    <xf numFmtId="3" fontId="11" fillId="2"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right"/>
    </xf>
    <xf numFmtId="0" fontId="7" fillId="0" borderId="2"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right"/>
    </xf>
    <xf numFmtId="0" fontId="3"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3"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5" fillId="0" borderId="1" xfId="0" applyFont="1" applyBorder="1" applyAlignment="1">
      <alignment horizontal="right"/>
    </xf>
    <xf numFmtId="0" fontId="18" fillId="0" borderId="2" xfId="0" applyFont="1" applyBorder="1" applyAlignment="1">
      <alignment horizontal="center" vertical="center" wrapText="1"/>
    </xf>
    <xf numFmtId="0" fontId="0" fillId="0" borderId="0" xfId="0" applyAlignment="1">
      <alignment horizontal="left" vertical="center"/>
    </xf>
    <xf numFmtId="0" fontId="8" fillId="0" borderId="2" xfId="0" applyFont="1" applyBorder="1" applyAlignment="1">
      <alignment horizontal="left" vertical="center" wrapText="1"/>
    </xf>
    <xf numFmtId="0" fontId="13" fillId="0" borderId="0" xfId="0" applyFont="1" applyAlignment="1">
      <alignment horizontal="left" vertical="center" wrapText="1"/>
    </xf>
    <xf numFmtId="0" fontId="22" fillId="0" borderId="2" xfId="0" applyFont="1" applyBorder="1" applyAlignment="1">
      <alignment horizontal="center"/>
    </xf>
    <xf numFmtId="0" fontId="22" fillId="0" borderId="2" xfId="0" applyFont="1" applyFill="1" applyBorder="1" applyAlignment="1">
      <alignment horizontal="center" vertical="center" wrapText="1"/>
    </xf>
    <xf numFmtId="0" fontId="22" fillId="0" borderId="2" xfId="0" applyFont="1" applyBorder="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2" xfId="0" applyFont="1" applyBorder="1" applyAlignment="1">
      <alignment vertical="justify"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horizontal="center" vertical="center" wrapText="1"/>
    </xf>
    <xf numFmtId="3" fontId="23" fillId="0" borderId="2"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2038350</xdr:colOff>
      <xdr:row>0</xdr:row>
      <xdr:rowOff>333375</xdr:rowOff>
    </xdr:from>
    <xdr:to>
      <xdr:col>2</xdr:col>
      <xdr:colOff>2857500</xdr:colOff>
      <xdr:row>0</xdr:row>
      <xdr:rowOff>333567</xdr:rowOff>
    </xdr:to>
    <xdr:cxnSp macro="">
      <xdr:nvCxnSpPr>
        <xdr:cNvPr id="2" name="Straight Connector 1">
          <a:extLst>
            <a:ext uri="{FF2B5EF4-FFF2-40B4-BE49-F238E27FC236}">
              <a16:creationId xmlns:a16="http://schemas.microsoft.com/office/drawing/2014/main" id="{9D97D56A-777E-4127-BD93-E76300895CC2}"/>
            </a:ext>
          </a:extLst>
        </xdr:cNvPr>
        <xdr:cNvCxnSpPr/>
      </xdr:nvCxnSpPr>
      <xdr:spPr>
        <a:xfrm flipV="1">
          <a:off x="3067050" y="333375"/>
          <a:ext cx="819150" cy="1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667130</xdr:colOff>
      <xdr:row>0</xdr:row>
      <xdr:rowOff>771717</xdr:rowOff>
    </xdr:from>
    <xdr:to>
      <xdr:col>6</xdr:col>
      <xdr:colOff>165744</xdr:colOff>
      <xdr:row>0</xdr:row>
      <xdr:rowOff>771717</xdr:rowOff>
    </xdr:to>
    <xdr:cxnSp macro="">
      <xdr:nvCxnSpPr>
        <xdr:cNvPr id="2" name="Straight Connector 1">
          <a:extLst>
            <a:ext uri="{FF2B5EF4-FFF2-40B4-BE49-F238E27FC236}">
              <a16:creationId xmlns:a16="http://schemas.microsoft.com/office/drawing/2014/main" id="{9D97D56A-777E-4127-BD93-E76300895CC2}"/>
            </a:ext>
          </a:extLst>
        </xdr:cNvPr>
        <xdr:cNvCxnSpPr/>
      </xdr:nvCxnSpPr>
      <xdr:spPr>
        <a:xfrm>
          <a:off x="3661342" y="771717"/>
          <a:ext cx="22507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702988</xdr:colOff>
      <xdr:row>0</xdr:row>
      <xdr:rowOff>735858</xdr:rowOff>
    </xdr:from>
    <xdr:to>
      <xdr:col>6</xdr:col>
      <xdr:colOff>201602</xdr:colOff>
      <xdr:row>0</xdr:row>
      <xdr:rowOff>735858</xdr:rowOff>
    </xdr:to>
    <xdr:cxnSp macro="">
      <xdr:nvCxnSpPr>
        <xdr:cNvPr id="2" name="Straight Connector 1">
          <a:extLst>
            <a:ext uri="{FF2B5EF4-FFF2-40B4-BE49-F238E27FC236}">
              <a16:creationId xmlns:a16="http://schemas.microsoft.com/office/drawing/2014/main" id="{30B1F939-3DCD-4EA5-81DE-ED7E20CB76D1}"/>
            </a:ext>
          </a:extLst>
        </xdr:cNvPr>
        <xdr:cNvCxnSpPr/>
      </xdr:nvCxnSpPr>
      <xdr:spPr>
        <a:xfrm>
          <a:off x="3697648" y="735858"/>
          <a:ext cx="225705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364651</xdr:colOff>
      <xdr:row>0</xdr:row>
      <xdr:rowOff>596665</xdr:rowOff>
    </xdr:from>
    <xdr:to>
      <xdr:col>5</xdr:col>
      <xdr:colOff>956959</xdr:colOff>
      <xdr:row>0</xdr:row>
      <xdr:rowOff>596665</xdr:rowOff>
    </xdr:to>
    <xdr:cxnSp macro="">
      <xdr:nvCxnSpPr>
        <xdr:cNvPr id="2" name="Straight Connector 1">
          <a:extLst>
            <a:ext uri="{FF2B5EF4-FFF2-40B4-BE49-F238E27FC236}">
              <a16:creationId xmlns:a16="http://schemas.microsoft.com/office/drawing/2014/main" id="{EAF13588-C9B6-40A1-8321-1A91749E5D0A}"/>
            </a:ext>
          </a:extLst>
        </xdr:cNvPr>
        <xdr:cNvCxnSpPr/>
      </xdr:nvCxnSpPr>
      <xdr:spPr>
        <a:xfrm>
          <a:off x="3984151" y="596665"/>
          <a:ext cx="22387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632167</xdr:colOff>
      <xdr:row>0</xdr:row>
      <xdr:rowOff>761856</xdr:rowOff>
    </xdr:from>
    <xdr:to>
      <xdr:col>6</xdr:col>
      <xdr:colOff>127195</xdr:colOff>
      <xdr:row>0</xdr:row>
      <xdr:rowOff>761856</xdr:rowOff>
    </xdr:to>
    <xdr:cxnSp macro="">
      <xdr:nvCxnSpPr>
        <xdr:cNvPr id="2" name="Straight Connector 1">
          <a:extLst>
            <a:ext uri="{FF2B5EF4-FFF2-40B4-BE49-F238E27FC236}">
              <a16:creationId xmlns:a16="http://schemas.microsoft.com/office/drawing/2014/main" id="{3C5A0CD0-966E-4F2D-8DFD-8B990B87472B}"/>
            </a:ext>
          </a:extLst>
        </xdr:cNvPr>
        <xdr:cNvCxnSpPr/>
      </xdr:nvCxnSpPr>
      <xdr:spPr>
        <a:xfrm>
          <a:off x="3626827" y="761856"/>
          <a:ext cx="21163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578827</xdr:colOff>
      <xdr:row>0</xdr:row>
      <xdr:rowOff>792336</xdr:rowOff>
    </xdr:from>
    <xdr:to>
      <xdr:col>5</xdr:col>
      <xdr:colOff>929640</xdr:colOff>
      <xdr:row>0</xdr:row>
      <xdr:rowOff>792336</xdr:rowOff>
    </xdr:to>
    <xdr:cxnSp macro="">
      <xdr:nvCxnSpPr>
        <xdr:cNvPr id="2" name="Straight Connector 1">
          <a:extLst>
            <a:ext uri="{FF2B5EF4-FFF2-40B4-BE49-F238E27FC236}">
              <a16:creationId xmlns:a16="http://schemas.microsoft.com/office/drawing/2014/main" id="{07C64E12-E738-45CF-B321-AF333231C987}"/>
            </a:ext>
          </a:extLst>
        </xdr:cNvPr>
        <xdr:cNvCxnSpPr/>
      </xdr:nvCxnSpPr>
      <xdr:spPr>
        <a:xfrm>
          <a:off x="3573487" y="792336"/>
          <a:ext cx="18748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view="pageLayout" zoomScaleNormal="80" workbookViewId="0">
      <selection activeCell="F7" sqref="F7"/>
    </sheetView>
  </sheetViews>
  <sheetFormatPr defaultRowHeight="15.75" x14ac:dyDescent="0.25"/>
  <cols>
    <col min="1" max="1" width="4.109375" style="54" customWidth="1"/>
    <col min="2" max="2" width="7.33203125" style="54" customWidth="1"/>
    <col min="3" max="3" width="33.109375" style="54" customWidth="1"/>
    <col min="4" max="4" width="15.5546875" style="54" customWidth="1"/>
    <col min="5" max="5" width="10" style="54" customWidth="1"/>
    <col min="6" max="6" width="8.6640625" style="54" customWidth="1"/>
    <col min="7" max="16384" width="8.88671875" style="54"/>
  </cols>
  <sheetData>
    <row r="1" spans="1:6" ht="30.75" customHeight="1" x14ac:dyDescent="0.25">
      <c r="A1" s="139" t="s">
        <v>153</v>
      </c>
      <c r="B1" s="140"/>
      <c r="C1" s="140"/>
      <c r="D1" s="140"/>
      <c r="E1" s="140"/>
      <c r="F1" s="140"/>
    </row>
    <row r="2" spans="1:6" x14ac:dyDescent="0.25">
      <c r="A2" s="141" t="s">
        <v>84</v>
      </c>
      <c r="B2" s="141"/>
      <c r="C2" s="141"/>
      <c r="D2" s="141"/>
      <c r="E2" s="141"/>
      <c r="F2" s="141"/>
    </row>
    <row r="3" spans="1:6" ht="71.25" customHeight="1" x14ac:dyDescent="0.25">
      <c r="A3" s="93" t="s">
        <v>0</v>
      </c>
      <c r="B3" s="142" t="s">
        <v>172</v>
      </c>
      <c r="C3" s="142"/>
      <c r="D3" s="57" t="s">
        <v>170</v>
      </c>
      <c r="E3" s="57" t="s">
        <v>169</v>
      </c>
      <c r="F3" s="93" t="s">
        <v>171</v>
      </c>
    </row>
    <row r="4" spans="1:6" x14ac:dyDescent="0.25">
      <c r="A4" s="93"/>
      <c r="B4" s="142" t="s">
        <v>93</v>
      </c>
      <c r="C4" s="142"/>
      <c r="D4" s="173">
        <f>SUM(D5:D13)</f>
        <v>69398005</v>
      </c>
      <c r="E4" s="173">
        <f>SUM(E5:E13)</f>
        <v>98262008</v>
      </c>
      <c r="F4" s="173">
        <f>SUM(F5:F13)</f>
        <v>28864003</v>
      </c>
    </row>
    <row r="5" spans="1:6" ht="31.5" x14ac:dyDescent="0.25">
      <c r="A5" s="166">
        <v>1</v>
      </c>
      <c r="B5" s="166" t="s">
        <v>157</v>
      </c>
      <c r="C5" s="168" t="s">
        <v>160</v>
      </c>
      <c r="D5" s="174">
        <v>8954890</v>
      </c>
      <c r="E5" s="174">
        <v>13631955</v>
      </c>
      <c r="F5" s="174">
        <f>E5-D5</f>
        <v>4677065</v>
      </c>
    </row>
    <row r="6" spans="1:6" ht="31.5" x14ac:dyDescent="0.25">
      <c r="A6" s="167"/>
      <c r="B6" s="167"/>
      <c r="C6" s="168" t="s">
        <v>161</v>
      </c>
      <c r="D6" s="174">
        <v>93900</v>
      </c>
      <c r="E6" s="174">
        <v>147820</v>
      </c>
      <c r="F6" s="174">
        <f t="shared" ref="F6:F13" si="0">E6-D6</f>
        <v>53920</v>
      </c>
    </row>
    <row r="7" spans="1:6" x14ac:dyDescent="0.25">
      <c r="A7" s="166">
        <v>2</v>
      </c>
      <c r="B7" s="166" t="s">
        <v>156</v>
      </c>
      <c r="C7" s="168" t="s">
        <v>162</v>
      </c>
      <c r="D7" s="174">
        <v>8927612</v>
      </c>
      <c r="E7" s="174">
        <v>13819640</v>
      </c>
      <c r="F7" s="174">
        <f t="shared" si="0"/>
        <v>4892028</v>
      </c>
    </row>
    <row r="8" spans="1:6" x14ac:dyDescent="0.25">
      <c r="A8" s="169"/>
      <c r="B8" s="169"/>
      <c r="C8" s="168" t="s">
        <v>163</v>
      </c>
      <c r="D8" s="174">
        <v>919269</v>
      </c>
      <c r="E8" s="174">
        <v>1248400</v>
      </c>
      <c r="F8" s="174">
        <f t="shared" si="0"/>
        <v>329131</v>
      </c>
    </row>
    <row r="9" spans="1:6" ht="31.5" x14ac:dyDescent="0.25">
      <c r="A9" s="167"/>
      <c r="B9" s="167"/>
      <c r="C9" s="168" t="s">
        <v>164</v>
      </c>
      <c r="D9" s="174">
        <v>949822</v>
      </c>
      <c r="E9" s="174">
        <v>1247020</v>
      </c>
      <c r="F9" s="174">
        <f t="shared" si="0"/>
        <v>297198</v>
      </c>
    </row>
    <row r="10" spans="1:6" ht="45.75" customHeight="1" x14ac:dyDescent="0.25">
      <c r="A10" s="93">
        <v>3</v>
      </c>
      <c r="B10" s="93" t="s">
        <v>158</v>
      </c>
      <c r="C10" s="168" t="s">
        <v>165</v>
      </c>
      <c r="D10" s="174">
        <v>9053400</v>
      </c>
      <c r="E10" s="174">
        <v>13008600</v>
      </c>
      <c r="F10" s="174">
        <f t="shared" si="0"/>
        <v>3955200</v>
      </c>
    </row>
    <row r="11" spans="1:6" ht="31.5" x14ac:dyDescent="0.25">
      <c r="A11" s="170">
        <v>4</v>
      </c>
      <c r="B11" s="166" t="s">
        <v>159</v>
      </c>
      <c r="C11" s="168" t="s">
        <v>166</v>
      </c>
      <c r="D11" s="174">
        <v>31582362</v>
      </c>
      <c r="E11" s="174">
        <v>42904898</v>
      </c>
      <c r="F11" s="174">
        <f t="shared" si="0"/>
        <v>11322536</v>
      </c>
    </row>
    <row r="12" spans="1:6" ht="31.5" x14ac:dyDescent="0.25">
      <c r="A12" s="171"/>
      <c r="B12" s="169"/>
      <c r="C12" s="168" t="s">
        <v>167</v>
      </c>
      <c r="D12" s="174">
        <v>6594250</v>
      </c>
      <c r="E12" s="174">
        <v>9403875</v>
      </c>
      <c r="F12" s="174">
        <f t="shared" si="0"/>
        <v>2809625</v>
      </c>
    </row>
    <row r="13" spans="1:6" ht="31.5" x14ac:dyDescent="0.25">
      <c r="A13" s="172"/>
      <c r="B13" s="167"/>
      <c r="C13" s="168" t="s">
        <v>168</v>
      </c>
      <c r="D13" s="174">
        <v>2322500</v>
      </c>
      <c r="E13" s="174">
        <v>2849800</v>
      </c>
      <c r="F13" s="174">
        <f t="shared" si="0"/>
        <v>527300</v>
      </c>
    </row>
  </sheetData>
  <mergeCells count="10">
    <mergeCell ref="B5:B6"/>
    <mergeCell ref="A5:A6"/>
    <mergeCell ref="B7:B9"/>
    <mergeCell ref="A7:A9"/>
    <mergeCell ref="B11:B13"/>
    <mergeCell ref="A11:A13"/>
    <mergeCell ref="B3:C3"/>
    <mergeCell ref="B4:C4"/>
    <mergeCell ref="A1:F1"/>
    <mergeCell ref="A2:F2"/>
  </mergeCells>
  <pageMargins left="0.53125" right="0.17812500000000001" top="0.75" bottom="0.75" header="0.3" footer="0.3"/>
  <pageSetup paperSize="9" scale="95"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B1" workbookViewId="0">
      <selection activeCell="J6" sqref="J6:J7"/>
    </sheetView>
  </sheetViews>
  <sheetFormatPr defaultRowHeight="18.75" x14ac:dyDescent="0.3"/>
  <cols>
    <col min="1" max="1" width="4.5546875" customWidth="1"/>
    <col min="2" max="2" width="37.109375" customWidth="1"/>
    <col min="3" max="3" width="12.21875" customWidth="1"/>
    <col min="4" max="4" width="6.44140625" customWidth="1"/>
    <col min="5" max="5" width="5.88671875" customWidth="1"/>
    <col min="8" max="8" width="6.88671875" customWidth="1"/>
    <col min="256" max="256" width="4.5546875" customWidth="1"/>
    <col min="257" max="257" width="37.109375" customWidth="1"/>
    <col min="258" max="258" width="12.21875" customWidth="1"/>
    <col min="259" max="259" width="6.109375" customWidth="1"/>
    <col min="260" max="260" width="6.44140625" customWidth="1"/>
    <col min="261" max="261" width="5.88671875" customWidth="1"/>
    <col min="264" max="264" width="6.88671875" customWidth="1"/>
    <col min="512" max="512" width="4.5546875" customWidth="1"/>
    <col min="513" max="513" width="37.109375" customWidth="1"/>
    <col min="514" max="514" width="12.21875" customWidth="1"/>
    <col min="515" max="515" width="6.109375" customWidth="1"/>
    <col min="516" max="516" width="6.44140625" customWidth="1"/>
    <col min="517" max="517" width="5.88671875" customWidth="1"/>
    <col min="520" max="520" width="6.88671875" customWidth="1"/>
    <col min="768" max="768" width="4.5546875" customWidth="1"/>
    <col min="769" max="769" width="37.109375" customWidth="1"/>
    <col min="770" max="770" width="12.21875" customWidth="1"/>
    <col min="771" max="771" width="6.109375" customWidth="1"/>
    <col min="772" max="772" width="6.44140625" customWidth="1"/>
    <col min="773" max="773" width="5.88671875" customWidth="1"/>
    <col min="776" max="776" width="6.88671875" customWidth="1"/>
    <col min="1024" max="1024" width="4.5546875" customWidth="1"/>
    <col min="1025" max="1025" width="37.109375" customWidth="1"/>
    <col min="1026" max="1026" width="12.21875" customWidth="1"/>
    <col min="1027" max="1027" width="6.109375" customWidth="1"/>
    <col min="1028" max="1028" width="6.44140625" customWidth="1"/>
    <col min="1029" max="1029" width="5.88671875" customWidth="1"/>
    <col min="1032" max="1032" width="6.88671875" customWidth="1"/>
    <col min="1280" max="1280" width="4.5546875" customWidth="1"/>
    <col min="1281" max="1281" width="37.109375" customWidth="1"/>
    <col min="1282" max="1282" width="12.21875" customWidth="1"/>
    <col min="1283" max="1283" width="6.109375" customWidth="1"/>
    <col min="1284" max="1284" width="6.44140625" customWidth="1"/>
    <col min="1285" max="1285" width="5.88671875" customWidth="1"/>
    <col min="1288" max="1288" width="6.88671875" customWidth="1"/>
    <col min="1536" max="1536" width="4.5546875" customWidth="1"/>
    <col min="1537" max="1537" width="37.109375" customWidth="1"/>
    <col min="1538" max="1538" width="12.21875" customWidth="1"/>
    <col min="1539" max="1539" width="6.109375" customWidth="1"/>
    <col min="1540" max="1540" width="6.44140625" customWidth="1"/>
    <col min="1541" max="1541" width="5.88671875" customWidth="1"/>
    <col min="1544" max="1544" width="6.88671875" customWidth="1"/>
    <col min="1792" max="1792" width="4.5546875" customWidth="1"/>
    <col min="1793" max="1793" width="37.109375" customWidth="1"/>
    <col min="1794" max="1794" width="12.21875" customWidth="1"/>
    <col min="1795" max="1795" width="6.109375" customWidth="1"/>
    <col min="1796" max="1796" width="6.44140625" customWidth="1"/>
    <col min="1797" max="1797" width="5.88671875" customWidth="1"/>
    <col min="1800" max="1800" width="6.88671875" customWidth="1"/>
    <col min="2048" max="2048" width="4.5546875" customWidth="1"/>
    <col min="2049" max="2049" width="37.109375" customWidth="1"/>
    <col min="2050" max="2050" width="12.21875" customWidth="1"/>
    <col min="2051" max="2051" width="6.109375" customWidth="1"/>
    <col min="2052" max="2052" width="6.44140625" customWidth="1"/>
    <col min="2053" max="2053" width="5.88671875" customWidth="1"/>
    <col min="2056" max="2056" width="6.88671875" customWidth="1"/>
    <col min="2304" max="2304" width="4.5546875" customWidth="1"/>
    <col min="2305" max="2305" width="37.109375" customWidth="1"/>
    <col min="2306" max="2306" width="12.21875" customWidth="1"/>
    <col min="2307" max="2307" width="6.109375" customWidth="1"/>
    <col min="2308" max="2308" width="6.44140625" customWidth="1"/>
    <col min="2309" max="2309" width="5.88671875" customWidth="1"/>
    <col min="2312" max="2312" width="6.88671875" customWidth="1"/>
    <col min="2560" max="2560" width="4.5546875" customWidth="1"/>
    <col min="2561" max="2561" width="37.109375" customWidth="1"/>
    <col min="2562" max="2562" width="12.21875" customWidth="1"/>
    <col min="2563" max="2563" width="6.109375" customWidth="1"/>
    <col min="2564" max="2564" width="6.44140625" customWidth="1"/>
    <col min="2565" max="2565" width="5.88671875" customWidth="1"/>
    <col min="2568" max="2568" width="6.88671875" customWidth="1"/>
    <col min="2816" max="2816" width="4.5546875" customWidth="1"/>
    <col min="2817" max="2817" width="37.109375" customWidth="1"/>
    <col min="2818" max="2818" width="12.21875" customWidth="1"/>
    <col min="2819" max="2819" width="6.109375" customWidth="1"/>
    <col min="2820" max="2820" width="6.44140625" customWidth="1"/>
    <col min="2821" max="2821" width="5.88671875" customWidth="1"/>
    <col min="2824" max="2824" width="6.88671875" customWidth="1"/>
    <col min="3072" max="3072" width="4.5546875" customWidth="1"/>
    <col min="3073" max="3073" width="37.109375" customWidth="1"/>
    <col min="3074" max="3074" width="12.21875" customWidth="1"/>
    <col min="3075" max="3075" width="6.109375" customWidth="1"/>
    <col min="3076" max="3076" width="6.44140625" customWidth="1"/>
    <col min="3077" max="3077" width="5.88671875" customWidth="1"/>
    <col min="3080" max="3080" width="6.88671875" customWidth="1"/>
    <col min="3328" max="3328" width="4.5546875" customWidth="1"/>
    <col min="3329" max="3329" width="37.109375" customWidth="1"/>
    <col min="3330" max="3330" width="12.21875" customWidth="1"/>
    <col min="3331" max="3331" width="6.109375" customWidth="1"/>
    <col min="3332" max="3332" width="6.44140625" customWidth="1"/>
    <col min="3333" max="3333" width="5.88671875" customWidth="1"/>
    <col min="3336" max="3336" width="6.88671875" customWidth="1"/>
    <col min="3584" max="3584" width="4.5546875" customWidth="1"/>
    <col min="3585" max="3585" width="37.109375" customWidth="1"/>
    <col min="3586" max="3586" width="12.21875" customWidth="1"/>
    <col min="3587" max="3587" width="6.109375" customWidth="1"/>
    <col min="3588" max="3588" width="6.44140625" customWidth="1"/>
    <col min="3589" max="3589" width="5.88671875" customWidth="1"/>
    <col min="3592" max="3592" width="6.88671875" customWidth="1"/>
    <col min="3840" max="3840" width="4.5546875" customWidth="1"/>
    <col min="3841" max="3841" width="37.109375" customWidth="1"/>
    <col min="3842" max="3842" width="12.21875" customWidth="1"/>
    <col min="3843" max="3843" width="6.109375" customWidth="1"/>
    <col min="3844" max="3844" width="6.44140625" customWidth="1"/>
    <col min="3845" max="3845" width="5.88671875" customWidth="1"/>
    <col min="3848" max="3848" width="6.88671875" customWidth="1"/>
    <col min="4096" max="4096" width="4.5546875" customWidth="1"/>
    <col min="4097" max="4097" width="37.109375" customWidth="1"/>
    <col min="4098" max="4098" width="12.21875" customWidth="1"/>
    <col min="4099" max="4099" width="6.109375" customWidth="1"/>
    <col min="4100" max="4100" width="6.44140625" customWidth="1"/>
    <col min="4101" max="4101" width="5.88671875" customWidth="1"/>
    <col min="4104" max="4104" width="6.88671875" customWidth="1"/>
    <col min="4352" max="4352" width="4.5546875" customWidth="1"/>
    <col min="4353" max="4353" width="37.109375" customWidth="1"/>
    <col min="4354" max="4354" width="12.21875" customWidth="1"/>
    <col min="4355" max="4355" width="6.109375" customWidth="1"/>
    <col min="4356" max="4356" width="6.44140625" customWidth="1"/>
    <col min="4357" max="4357" width="5.88671875" customWidth="1"/>
    <col min="4360" max="4360" width="6.88671875" customWidth="1"/>
    <col min="4608" max="4608" width="4.5546875" customWidth="1"/>
    <col min="4609" max="4609" width="37.109375" customWidth="1"/>
    <col min="4610" max="4610" width="12.21875" customWidth="1"/>
    <col min="4611" max="4611" width="6.109375" customWidth="1"/>
    <col min="4612" max="4612" width="6.44140625" customWidth="1"/>
    <col min="4613" max="4613" width="5.88671875" customWidth="1"/>
    <col min="4616" max="4616" width="6.88671875" customWidth="1"/>
    <col min="4864" max="4864" width="4.5546875" customWidth="1"/>
    <col min="4865" max="4865" width="37.109375" customWidth="1"/>
    <col min="4866" max="4866" width="12.21875" customWidth="1"/>
    <col min="4867" max="4867" width="6.109375" customWidth="1"/>
    <col min="4868" max="4868" width="6.44140625" customWidth="1"/>
    <col min="4869" max="4869" width="5.88671875" customWidth="1"/>
    <col min="4872" max="4872" width="6.88671875" customWidth="1"/>
    <col min="5120" max="5120" width="4.5546875" customWidth="1"/>
    <col min="5121" max="5121" width="37.109375" customWidth="1"/>
    <col min="5122" max="5122" width="12.21875" customWidth="1"/>
    <col min="5123" max="5123" width="6.109375" customWidth="1"/>
    <col min="5124" max="5124" width="6.44140625" customWidth="1"/>
    <col min="5125" max="5125" width="5.88671875" customWidth="1"/>
    <col min="5128" max="5128" width="6.88671875" customWidth="1"/>
    <col min="5376" max="5376" width="4.5546875" customWidth="1"/>
    <col min="5377" max="5377" width="37.109375" customWidth="1"/>
    <col min="5378" max="5378" width="12.21875" customWidth="1"/>
    <col min="5379" max="5379" width="6.109375" customWidth="1"/>
    <col min="5380" max="5380" width="6.44140625" customWidth="1"/>
    <col min="5381" max="5381" width="5.88671875" customWidth="1"/>
    <col min="5384" max="5384" width="6.88671875" customWidth="1"/>
    <col min="5632" max="5632" width="4.5546875" customWidth="1"/>
    <col min="5633" max="5633" width="37.109375" customWidth="1"/>
    <col min="5634" max="5634" width="12.21875" customWidth="1"/>
    <col min="5635" max="5635" width="6.109375" customWidth="1"/>
    <col min="5636" max="5636" width="6.44140625" customWidth="1"/>
    <col min="5637" max="5637" width="5.88671875" customWidth="1"/>
    <col min="5640" max="5640" width="6.88671875" customWidth="1"/>
    <col min="5888" max="5888" width="4.5546875" customWidth="1"/>
    <col min="5889" max="5889" width="37.109375" customWidth="1"/>
    <col min="5890" max="5890" width="12.21875" customWidth="1"/>
    <col min="5891" max="5891" width="6.109375" customWidth="1"/>
    <col min="5892" max="5892" width="6.44140625" customWidth="1"/>
    <col min="5893" max="5893" width="5.88671875" customWidth="1"/>
    <col min="5896" max="5896" width="6.88671875" customWidth="1"/>
    <col min="6144" max="6144" width="4.5546875" customWidth="1"/>
    <col min="6145" max="6145" width="37.109375" customWidth="1"/>
    <col min="6146" max="6146" width="12.21875" customWidth="1"/>
    <col min="6147" max="6147" width="6.109375" customWidth="1"/>
    <col min="6148" max="6148" width="6.44140625" customWidth="1"/>
    <col min="6149" max="6149" width="5.88671875" customWidth="1"/>
    <col min="6152" max="6152" width="6.88671875" customWidth="1"/>
    <col min="6400" max="6400" width="4.5546875" customWidth="1"/>
    <col min="6401" max="6401" width="37.109375" customWidth="1"/>
    <col min="6402" max="6402" width="12.21875" customWidth="1"/>
    <col min="6403" max="6403" width="6.109375" customWidth="1"/>
    <col min="6404" max="6404" width="6.44140625" customWidth="1"/>
    <col min="6405" max="6405" width="5.88671875" customWidth="1"/>
    <col min="6408" max="6408" width="6.88671875" customWidth="1"/>
    <col min="6656" max="6656" width="4.5546875" customWidth="1"/>
    <col min="6657" max="6657" width="37.109375" customWidth="1"/>
    <col min="6658" max="6658" width="12.21875" customWidth="1"/>
    <col min="6659" max="6659" width="6.109375" customWidth="1"/>
    <col min="6660" max="6660" width="6.44140625" customWidth="1"/>
    <col min="6661" max="6661" width="5.88671875" customWidth="1"/>
    <col min="6664" max="6664" width="6.88671875" customWidth="1"/>
    <col min="6912" max="6912" width="4.5546875" customWidth="1"/>
    <col min="6913" max="6913" width="37.109375" customWidth="1"/>
    <col min="6914" max="6914" width="12.21875" customWidth="1"/>
    <col min="6915" max="6915" width="6.109375" customWidth="1"/>
    <col min="6916" max="6916" width="6.44140625" customWidth="1"/>
    <col min="6917" max="6917" width="5.88671875" customWidth="1"/>
    <col min="6920" max="6920" width="6.88671875" customWidth="1"/>
    <col min="7168" max="7168" width="4.5546875" customWidth="1"/>
    <col min="7169" max="7169" width="37.109375" customWidth="1"/>
    <col min="7170" max="7170" width="12.21875" customWidth="1"/>
    <col min="7171" max="7171" width="6.109375" customWidth="1"/>
    <col min="7172" max="7172" width="6.44140625" customWidth="1"/>
    <col min="7173" max="7173" width="5.88671875" customWidth="1"/>
    <col min="7176" max="7176" width="6.88671875" customWidth="1"/>
    <col min="7424" max="7424" width="4.5546875" customWidth="1"/>
    <col min="7425" max="7425" width="37.109375" customWidth="1"/>
    <col min="7426" max="7426" width="12.21875" customWidth="1"/>
    <col min="7427" max="7427" width="6.109375" customWidth="1"/>
    <col min="7428" max="7428" width="6.44140625" customWidth="1"/>
    <col min="7429" max="7429" width="5.88671875" customWidth="1"/>
    <col min="7432" max="7432" width="6.88671875" customWidth="1"/>
    <col min="7680" max="7680" width="4.5546875" customWidth="1"/>
    <col min="7681" max="7681" width="37.109375" customWidth="1"/>
    <col min="7682" max="7682" width="12.21875" customWidth="1"/>
    <col min="7683" max="7683" width="6.109375" customWidth="1"/>
    <col min="7684" max="7684" width="6.44140625" customWidth="1"/>
    <col min="7685" max="7685" width="5.88671875" customWidth="1"/>
    <col min="7688" max="7688" width="6.88671875" customWidth="1"/>
    <col min="7936" max="7936" width="4.5546875" customWidth="1"/>
    <col min="7937" max="7937" width="37.109375" customWidth="1"/>
    <col min="7938" max="7938" width="12.21875" customWidth="1"/>
    <col min="7939" max="7939" width="6.109375" customWidth="1"/>
    <col min="7940" max="7940" width="6.44140625" customWidth="1"/>
    <col min="7941" max="7941" width="5.88671875" customWidth="1"/>
    <col min="7944" max="7944" width="6.88671875" customWidth="1"/>
    <col min="8192" max="8192" width="4.5546875" customWidth="1"/>
    <col min="8193" max="8193" width="37.109375" customWidth="1"/>
    <col min="8194" max="8194" width="12.21875" customWidth="1"/>
    <col min="8195" max="8195" width="6.109375" customWidth="1"/>
    <col min="8196" max="8196" width="6.44140625" customWidth="1"/>
    <col min="8197" max="8197" width="5.88671875" customWidth="1"/>
    <col min="8200" max="8200" width="6.88671875" customWidth="1"/>
    <col min="8448" max="8448" width="4.5546875" customWidth="1"/>
    <col min="8449" max="8449" width="37.109375" customWidth="1"/>
    <col min="8450" max="8450" width="12.21875" customWidth="1"/>
    <col min="8451" max="8451" width="6.109375" customWidth="1"/>
    <col min="8452" max="8452" width="6.44140625" customWidth="1"/>
    <col min="8453" max="8453" width="5.88671875" customWidth="1"/>
    <col min="8456" max="8456" width="6.88671875" customWidth="1"/>
    <col min="8704" max="8704" width="4.5546875" customWidth="1"/>
    <col min="8705" max="8705" width="37.109375" customWidth="1"/>
    <col min="8706" max="8706" width="12.21875" customWidth="1"/>
    <col min="8707" max="8707" width="6.109375" customWidth="1"/>
    <col min="8708" max="8708" width="6.44140625" customWidth="1"/>
    <col min="8709" max="8709" width="5.88671875" customWidth="1"/>
    <col min="8712" max="8712" width="6.88671875" customWidth="1"/>
    <col min="8960" max="8960" width="4.5546875" customWidth="1"/>
    <col min="8961" max="8961" width="37.109375" customWidth="1"/>
    <col min="8962" max="8962" width="12.21875" customWidth="1"/>
    <col min="8963" max="8963" width="6.109375" customWidth="1"/>
    <col min="8964" max="8964" width="6.44140625" customWidth="1"/>
    <col min="8965" max="8965" width="5.88671875" customWidth="1"/>
    <col min="8968" max="8968" width="6.88671875" customWidth="1"/>
    <col min="9216" max="9216" width="4.5546875" customWidth="1"/>
    <col min="9217" max="9217" width="37.109375" customWidth="1"/>
    <col min="9218" max="9218" width="12.21875" customWidth="1"/>
    <col min="9219" max="9219" width="6.109375" customWidth="1"/>
    <col min="9220" max="9220" width="6.44140625" customWidth="1"/>
    <col min="9221" max="9221" width="5.88671875" customWidth="1"/>
    <col min="9224" max="9224" width="6.88671875" customWidth="1"/>
    <col min="9472" max="9472" width="4.5546875" customWidth="1"/>
    <col min="9473" max="9473" width="37.109375" customWidth="1"/>
    <col min="9474" max="9474" width="12.21875" customWidth="1"/>
    <col min="9475" max="9475" width="6.109375" customWidth="1"/>
    <col min="9476" max="9476" width="6.44140625" customWidth="1"/>
    <col min="9477" max="9477" width="5.88671875" customWidth="1"/>
    <col min="9480" max="9480" width="6.88671875" customWidth="1"/>
    <col min="9728" max="9728" width="4.5546875" customWidth="1"/>
    <col min="9729" max="9729" width="37.109375" customWidth="1"/>
    <col min="9730" max="9730" width="12.21875" customWidth="1"/>
    <col min="9731" max="9731" width="6.109375" customWidth="1"/>
    <col min="9732" max="9732" width="6.44140625" customWidth="1"/>
    <col min="9733" max="9733" width="5.88671875" customWidth="1"/>
    <col min="9736" max="9736" width="6.88671875" customWidth="1"/>
    <col min="9984" max="9984" width="4.5546875" customWidth="1"/>
    <col min="9985" max="9985" width="37.109375" customWidth="1"/>
    <col min="9986" max="9986" width="12.21875" customWidth="1"/>
    <col min="9987" max="9987" width="6.109375" customWidth="1"/>
    <col min="9988" max="9988" width="6.44140625" customWidth="1"/>
    <col min="9989" max="9989" width="5.88671875" customWidth="1"/>
    <col min="9992" max="9992" width="6.88671875" customWidth="1"/>
    <col min="10240" max="10240" width="4.5546875" customWidth="1"/>
    <col min="10241" max="10241" width="37.109375" customWidth="1"/>
    <col min="10242" max="10242" width="12.21875" customWidth="1"/>
    <col min="10243" max="10243" width="6.109375" customWidth="1"/>
    <col min="10244" max="10244" width="6.44140625" customWidth="1"/>
    <col min="10245" max="10245" width="5.88671875" customWidth="1"/>
    <col min="10248" max="10248" width="6.88671875" customWidth="1"/>
    <col min="10496" max="10496" width="4.5546875" customWidth="1"/>
    <col min="10497" max="10497" width="37.109375" customWidth="1"/>
    <col min="10498" max="10498" width="12.21875" customWidth="1"/>
    <col min="10499" max="10499" width="6.109375" customWidth="1"/>
    <col min="10500" max="10500" width="6.44140625" customWidth="1"/>
    <col min="10501" max="10501" width="5.88671875" customWidth="1"/>
    <col min="10504" max="10504" width="6.88671875" customWidth="1"/>
    <col min="10752" max="10752" width="4.5546875" customWidth="1"/>
    <col min="10753" max="10753" width="37.109375" customWidth="1"/>
    <col min="10754" max="10754" width="12.21875" customWidth="1"/>
    <col min="10755" max="10755" width="6.109375" customWidth="1"/>
    <col min="10756" max="10756" width="6.44140625" customWidth="1"/>
    <col min="10757" max="10757" width="5.88671875" customWidth="1"/>
    <col min="10760" max="10760" width="6.88671875" customWidth="1"/>
    <col min="11008" max="11008" width="4.5546875" customWidth="1"/>
    <col min="11009" max="11009" width="37.109375" customWidth="1"/>
    <col min="11010" max="11010" width="12.21875" customWidth="1"/>
    <col min="11011" max="11011" width="6.109375" customWidth="1"/>
    <col min="11012" max="11012" width="6.44140625" customWidth="1"/>
    <col min="11013" max="11013" width="5.88671875" customWidth="1"/>
    <col min="11016" max="11016" width="6.88671875" customWidth="1"/>
    <col min="11264" max="11264" width="4.5546875" customWidth="1"/>
    <col min="11265" max="11265" width="37.109375" customWidth="1"/>
    <col min="11266" max="11266" width="12.21875" customWidth="1"/>
    <col min="11267" max="11267" width="6.109375" customWidth="1"/>
    <col min="11268" max="11268" width="6.44140625" customWidth="1"/>
    <col min="11269" max="11269" width="5.88671875" customWidth="1"/>
    <col min="11272" max="11272" width="6.88671875" customWidth="1"/>
    <col min="11520" max="11520" width="4.5546875" customWidth="1"/>
    <col min="11521" max="11521" width="37.109375" customWidth="1"/>
    <col min="11522" max="11522" width="12.21875" customWidth="1"/>
    <col min="11523" max="11523" width="6.109375" customWidth="1"/>
    <col min="11524" max="11524" width="6.44140625" customWidth="1"/>
    <col min="11525" max="11525" width="5.88671875" customWidth="1"/>
    <col min="11528" max="11528" width="6.88671875" customWidth="1"/>
    <col min="11776" max="11776" width="4.5546875" customWidth="1"/>
    <col min="11777" max="11777" width="37.109375" customWidth="1"/>
    <col min="11778" max="11778" width="12.21875" customWidth="1"/>
    <col min="11779" max="11779" width="6.109375" customWidth="1"/>
    <col min="11780" max="11780" width="6.44140625" customWidth="1"/>
    <col min="11781" max="11781" width="5.88671875" customWidth="1"/>
    <col min="11784" max="11784" width="6.88671875" customWidth="1"/>
    <col min="12032" max="12032" width="4.5546875" customWidth="1"/>
    <col min="12033" max="12033" width="37.109375" customWidth="1"/>
    <col min="12034" max="12034" width="12.21875" customWidth="1"/>
    <col min="12035" max="12035" width="6.109375" customWidth="1"/>
    <col min="12036" max="12036" width="6.44140625" customWidth="1"/>
    <col min="12037" max="12037" width="5.88671875" customWidth="1"/>
    <col min="12040" max="12040" width="6.88671875" customWidth="1"/>
    <col min="12288" max="12288" width="4.5546875" customWidth="1"/>
    <col min="12289" max="12289" width="37.109375" customWidth="1"/>
    <col min="12290" max="12290" width="12.21875" customWidth="1"/>
    <col min="12291" max="12291" width="6.109375" customWidth="1"/>
    <col min="12292" max="12292" width="6.44140625" customWidth="1"/>
    <col min="12293" max="12293" width="5.88671875" customWidth="1"/>
    <col min="12296" max="12296" width="6.88671875" customWidth="1"/>
    <col min="12544" max="12544" width="4.5546875" customWidth="1"/>
    <col min="12545" max="12545" width="37.109375" customWidth="1"/>
    <col min="12546" max="12546" width="12.21875" customWidth="1"/>
    <col min="12547" max="12547" width="6.109375" customWidth="1"/>
    <col min="12548" max="12548" width="6.44140625" customWidth="1"/>
    <col min="12549" max="12549" width="5.88671875" customWidth="1"/>
    <col min="12552" max="12552" width="6.88671875" customWidth="1"/>
    <col min="12800" max="12800" width="4.5546875" customWidth="1"/>
    <col min="12801" max="12801" width="37.109375" customWidth="1"/>
    <col min="12802" max="12802" width="12.21875" customWidth="1"/>
    <col min="12803" max="12803" width="6.109375" customWidth="1"/>
    <col min="12804" max="12804" width="6.44140625" customWidth="1"/>
    <col min="12805" max="12805" width="5.88671875" customWidth="1"/>
    <col min="12808" max="12808" width="6.88671875" customWidth="1"/>
    <col min="13056" max="13056" width="4.5546875" customWidth="1"/>
    <col min="13057" max="13057" width="37.109375" customWidth="1"/>
    <col min="13058" max="13058" width="12.21875" customWidth="1"/>
    <col min="13059" max="13059" width="6.109375" customWidth="1"/>
    <col min="13060" max="13060" width="6.44140625" customWidth="1"/>
    <col min="13061" max="13061" width="5.88671875" customWidth="1"/>
    <col min="13064" max="13064" width="6.88671875" customWidth="1"/>
    <col min="13312" max="13312" width="4.5546875" customWidth="1"/>
    <col min="13313" max="13313" width="37.109375" customWidth="1"/>
    <col min="13314" max="13314" width="12.21875" customWidth="1"/>
    <col min="13315" max="13315" width="6.109375" customWidth="1"/>
    <col min="13316" max="13316" width="6.44140625" customWidth="1"/>
    <col min="13317" max="13317" width="5.88671875" customWidth="1"/>
    <col min="13320" max="13320" width="6.88671875" customWidth="1"/>
    <col min="13568" max="13568" width="4.5546875" customWidth="1"/>
    <col min="13569" max="13569" width="37.109375" customWidth="1"/>
    <col min="13570" max="13570" width="12.21875" customWidth="1"/>
    <col min="13571" max="13571" width="6.109375" customWidth="1"/>
    <col min="13572" max="13572" width="6.44140625" customWidth="1"/>
    <col min="13573" max="13573" width="5.88671875" customWidth="1"/>
    <col min="13576" max="13576" width="6.88671875" customWidth="1"/>
    <col min="13824" max="13824" width="4.5546875" customWidth="1"/>
    <col min="13825" max="13825" width="37.109375" customWidth="1"/>
    <col min="13826" max="13826" width="12.21875" customWidth="1"/>
    <col min="13827" max="13827" width="6.109375" customWidth="1"/>
    <col min="13828" max="13828" width="6.44140625" customWidth="1"/>
    <col min="13829" max="13829" width="5.88671875" customWidth="1"/>
    <col min="13832" max="13832" width="6.88671875" customWidth="1"/>
    <col min="14080" max="14080" width="4.5546875" customWidth="1"/>
    <col min="14081" max="14081" width="37.109375" customWidth="1"/>
    <col min="14082" max="14082" width="12.21875" customWidth="1"/>
    <col min="14083" max="14083" width="6.109375" customWidth="1"/>
    <col min="14084" max="14084" width="6.44140625" customWidth="1"/>
    <col min="14085" max="14085" width="5.88671875" customWidth="1"/>
    <col min="14088" max="14088" width="6.88671875" customWidth="1"/>
    <col min="14336" max="14336" width="4.5546875" customWidth="1"/>
    <col min="14337" max="14337" width="37.109375" customWidth="1"/>
    <col min="14338" max="14338" width="12.21875" customWidth="1"/>
    <col min="14339" max="14339" width="6.109375" customWidth="1"/>
    <col min="14340" max="14340" width="6.44140625" customWidth="1"/>
    <col min="14341" max="14341" width="5.88671875" customWidth="1"/>
    <col min="14344" max="14344" width="6.88671875" customWidth="1"/>
    <col min="14592" max="14592" width="4.5546875" customWidth="1"/>
    <col min="14593" max="14593" width="37.109375" customWidth="1"/>
    <col min="14594" max="14594" width="12.21875" customWidth="1"/>
    <col min="14595" max="14595" width="6.109375" customWidth="1"/>
    <col min="14596" max="14596" width="6.44140625" customWidth="1"/>
    <col min="14597" max="14597" width="5.88671875" customWidth="1"/>
    <col min="14600" max="14600" width="6.88671875" customWidth="1"/>
    <col min="14848" max="14848" width="4.5546875" customWidth="1"/>
    <col min="14849" max="14849" width="37.109375" customWidth="1"/>
    <col min="14850" max="14850" width="12.21875" customWidth="1"/>
    <col min="14851" max="14851" width="6.109375" customWidth="1"/>
    <col min="14852" max="14852" width="6.44140625" customWidth="1"/>
    <col min="14853" max="14853" width="5.88671875" customWidth="1"/>
    <col min="14856" max="14856" width="6.88671875" customWidth="1"/>
    <col min="15104" max="15104" width="4.5546875" customWidth="1"/>
    <col min="15105" max="15105" width="37.109375" customWidth="1"/>
    <col min="15106" max="15106" width="12.21875" customWidth="1"/>
    <col min="15107" max="15107" width="6.109375" customWidth="1"/>
    <col min="15108" max="15108" width="6.44140625" customWidth="1"/>
    <col min="15109" max="15109" width="5.88671875" customWidth="1"/>
    <col min="15112" max="15112" width="6.88671875" customWidth="1"/>
    <col min="15360" max="15360" width="4.5546875" customWidth="1"/>
    <col min="15361" max="15361" width="37.109375" customWidth="1"/>
    <col min="15362" max="15362" width="12.21875" customWidth="1"/>
    <col min="15363" max="15363" width="6.109375" customWidth="1"/>
    <col min="15364" max="15364" width="6.44140625" customWidth="1"/>
    <col min="15365" max="15365" width="5.88671875" customWidth="1"/>
    <col min="15368" max="15368" width="6.88671875" customWidth="1"/>
    <col min="15616" max="15616" width="4.5546875" customWidth="1"/>
    <col min="15617" max="15617" width="37.109375" customWidth="1"/>
    <col min="15618" max="15618" width="12.21875" customWidth="1"/>
    <col min="15619" max="15619" width="6.109375" customWidth="1"/>
    <col min="15620" max="15620" width="6.44140625" customWidth="1"/>
    <col min="15621" max="15621" width="5.88671875" customWidth="1"/>
    <col min="15624" max="15624" width="6.88671875" customWidth="1"/>
    <col min="15872" max="15872" width="4.5546875" customWidth="1"/>
    <col min="15873" max="15873" width="37.109375" customWidth="1"/>
    <col min="15874" max="15874" width="12.21875" customWidth="1"/>
    <col min="15875" max="15875" width="6.109375" customWidth="1"/>
    <col min="15876" max="15876" width="6.44140625" customWidth="1"/>
    <col min="15877" max="15877" width="5.88671875" customWidth="1"/>
    <col min="15880" max="15880" width="6.88671875" customWidth="1"/>
    <col min="16128" max="16128" width="4.5546875" customWidth="1"/>
    <col min="16129" max="16129" width="37.109375" customWidth="1"/>
    <col min="16130" max="16130" width="12.21875" customWidth="1"/>
    <col min="16131" max="16131" width="6.109375" customWidth="1"/>
    <col min="16132" max="16132" width="6.44140625" customWidth="1"/>
    <col min="16133" max="16133" width="5.88671875" customWidth="1"/>
    <col min="16136" max="16136" width="6.88671875" customWidth="1"/>
  </cols>
  <sheetData>
    <row r="1" spans="1:10" s="1" customFormat="1" ht="42.75" customHeight="1" x14ac:dyDescent="0.25">
      <c r="A1" s="146" t="s">
        <v>151</v>
      </c>
      <c r="B1" s="147"/>
      <c r="C1" s="147"/>
      <c r="D1" s="147"/>
      <c r="E1" s="147"/>
      <c r="F1" s="147"/>
      <c r="G1" s="147"/>
      <c r="H1" s="147"/>
      <c r="I1" s="147"/>
      <c r="J1" s="147"/>
    </row>
    <row r="2" spans="1:10" s="1" customFormat="1" ht="15.75" x14ac:dyDescent="0.25">
      <c r="A2" s="148" t="s">
        <v>84</v>
      </c>
      <c r="B2" s="148"/>
      <c r="C2" s="148"/>
      <c r="D2" s="148"/>
      <c r="E2" s="148"/>
      <c r="F2" s="148"/>
      <c r="G2" s="148"/>
      <c r="H2" s="148"/>
      <c r="I2" s="148"/>
      <c r="J2" s="148"/>
    </row>
    <row r="3" spans="1:10" s="2" customFormat="1" ht="42" customHeight="1" x14ac:dyDescent="0.25">
      <c r="A3" s="149" t="s">
        <v>0</v>
      </c>
      <c r="B3" s="149" t="s">
        <v>85</v>
      </c>
      <c r="C3" s="149" t="s">
        <v>86</v>
      </c>
      <c r="D3" s="149" t="s">
        <v>87</v>
      </c>
      <c r="E3" s="149" t="s">
        <v>88</v>
      </c>
      <c r="F3" s="149" t="s">
        <v>89</v>
      </c>
      <c r="G3" s="149"/>
      <c r="H3" s="149"/>
      <c r="I3" s="149"/>
      <c r="J3" s="149" t="s">
        <v>90</v>
      </c>
    </row>
    <row r="4" spans="1:10" s="3" customFormat="1" ht="48.75" customHeight="1" x14ac:dyDescent="0.25">
      <c r="A4" s="149"/>
      <c r="B4" s="149"/>
      <c r="C4" s="149"/>
      <c r="D4" s="149"/>
      <c r="E4" s="149"/>
      <c r="F4" s="143" t="s">
        <v>154</v>
      </c>
      <c r="G4" s="144"/>
      <c r="H4" s="143" t="s">
        <v>155</v>
      </c>
      <c r="I4" s="144"/>
      <c r="J4" s="149"/>
    </row>
    <row r="5" spans="1:10" s="3" customFormat="1" ht="31.5" x14ac:dyDescent="0.25">
      <c r="A5" s="149"/>
      <c r="B5" s="149"/>
      <c r="C5" s="149"/>
      <c r="D5" s="149"/>
      <c r="E5" s="149"/>
      <c r="F5" s="20" t="s">
        <v>91</v>
      </c>
      <c r="G5" s="6" t="s">
        <v>92</v>
      </c>
      <c r="H5" s="20" t="s">
        <v>91</v>
      </c>
      <c r="I5" s="5" t="s">
        <v>92</v>
      </c>
      <c r="J5" s="149"/>
    </row>
    <row r="6" spans="1:10" s="3" customFormat="1" ht="15.75" x14ac:dyDescent="0.25">
      <c r="A6" s="94"/>
      <c r="B6" s="7" t="s">
        <v>93</v>
      </c>
      <c r="C6" s="94"/>
      <c r="D6" s="94"/>
      <c r="E6" s="94"/>
      <c r="F6" s="20"/>
      <c r="G6" s="31">
        <f>G7*10</f>
        <v>2322500</v>
      </c>
      <c r="H6" s="20"/>
      <c r="I6" s="31">
        <f>I7*10</f>
        <v>2849800</v>
      </c>
      <c r="J6" s="8">
        <f>I6-G6</f>
        <v>527300</v>
      </c>
    </row>
    <row r="7" spans="1:10" s="3" customFormat="1" ht="15.75" x14ac:dyDescent="0.25">
      <c r="A7" s="86"/>
      <c r="B7" s="7" t="s">
        <v>139</v>
      </c>
      <c r="C7" s="86"/>
      <c r="D7" s="86"/>
      <c r="E7" s="86"/>
      <c r="F7" s="8"/>
      <c r="G7" s="8">
        <f>SUM(G8:G58)</f>
        <v>232250</v>
      </c>
      <c r="H7" s="8"/>
      <c r="I7" s="8">
        <f>SUM(I8:I19)</f>
        <v>284980</v>
      </c>
      <c r="J7" s="8">
        <f>I7-G7</f>
        <v>52730</v>
      </c>
    </row>
    <row r="8" spans="1:10" s="96" customFormat="1" ht="16.5" x14ac:dyDescent="0.3">
      <c r="A8" s="95" t="s">
        <v>38</v>
      </c>
      <c r="B8" s="152" t="s">
        <v>122</v>
      </c>
      <c r="C8" s="152"/>
      <c r="D8" s="152"/>
      <c r="E8" s="152"/>
      <c r="F8" s="152"/>
      <c r="G8" s="152"/>
      <c r="H8" s="152"/>
      <c r="I8" s="152"/>
      <c r="J8" s="152"/>
    </row>
    <row r="9" spans="1:10" s="96" customFormat="1" ht="16.5" x14ac:dyDescent="0.3">
      <c r="A9" s="95">
        <v>1</v>
      </c>
      <c r="B9" s="152" t="s">
        <v>123</v>
      </c>
      <c r="C9" s="152"/>
      <c r="D9" s="152"/>
      <c r="E9" s="152"/>
      <c r="F9" s="152"/>
      <c r="G9" s="152"/>
      <c r="H9" s="152"/>
      <c r="I9" s="152"/>
      <c r="J9" s="152"/>
    </row>
    <row r="10" spans="1:10" s="96" customFormat="1" ht="16.5" x14ac:dyDescent="0.3">
      <c r="A10" s="97"/>
      <c r="B10" s="126" t="s">
        <v>2</v>
      </c>
      <c r="C10" s="95" t="s">
        <v>3</v>
      </c>
      <c r="D10" s="18">
        <v>1</v>
      </c>
      <c r="E10" s="100">
        <v>10</v>
      </c>
      <c r="F10" s="42">
        <v>420</v>
      </c>
      <c r="G10" s="42">
        <f>F10*E10*D10</f>
        <v>4200</v>
      </c>
      <c r="H10" s="127">
        <v>690</v>
      </c>
      <c r="I10" s="42">
        <f>H10*E10*D10</f>
        <v>6900</v>
      </c>
      <c r="J10" s="42">
        <f>I10-G10</f>
        <v>2700</v>
      </c>
    </row>
    <row r="11" spans="1:10" s="96" customFormat="1" ht="16.5" x14ac:dyDescent="0.3">
      <c r="A11" s="97"/>
      <c r="B11" s="126" t="s">
        <v>4</v>
      </c>
      <c r="C11" s="95" t="s">
        <v>3</v>
      </c>
      <c r="D11" s="18">
        <v>4</v>
      </c>
      <c r="E11" s="100">
        <v>10</v>
      </c>
      <c r="F11" s="42">
        <v>378</v>
      </c>
      <c r="G11" s="42">
        <f>F11*E11*D11</f>
        <v>15120</v>
      </c>
      <c r="H11" s="127">
        <v>620</v>
      </c>
      <c r="I11" s="42">
        <f>H11*E11*D11</f>
        <v>24800</v>
      </c>
      <c r="J11" s="42">
        <f>I11-G11</f>
        <v>9680</v>
      </c>
    </row>
    <row r="12" spans="1:10" s="96" customFormat="1" ht="33" x14ac:dyDescent="0.3">
      <c r="A12" s="97"/>
      <c r="B12" s="126" t="s">
        <v>124</v>
      </c>
      <c r="C12" s="95" t="s">
        <v>3</v>
      </c>
      <c r="D12" s="18">
        <v>15</v>
      </c>
      <c r="E12" s="100">
        <v>10</v>
      </c>
      <c r="F12" s="42">
        <v>315</v>
      </c>
      <c r="G12" s="42">
        <f>F12*E12*D12</f>
        <v>47250</v>
      </c>
      <c r="H12" s="127">
        <v>550</v>
      </c>
      <c r="I12" s="42">
        <f>H12*E12*D12</f>
        <v>82500</v>
      </c>
      <c r="J12" s="42">
        <f>I12-G12</f>
        <v>35250</v>
      </c>
    </row>
    <row r="13" spans="1:10" s="96" customFormat="1" ht="49.5" x14ac:dyDescent="0.3">
      <c r="A13" s="9"/>
      <c r="B13" s="126" t="s">
        <v>125</v>
      </c>
      <c r="C13" s="95" t="s">
        <v>126</v>
      </c>
      <c r="D13" s="18">
        <v>5</v>
      </c>
      <c r="E13" s="100">
        <v>10</v>
      </c>
      <c r="F13" s="42">
        <v>168</v>
      </c>
      <c r="G13" s="42">
        <f>F13*E13*D13</f>
        <v>8400</v>
      </c>
      <c r="H13" s="127">
        <v>270</v>
      </c>
      <c r="I13" s="42">
        <f>H13*E13*D13</f>
        <v>13500</v>
      </c>
      <c r="J13" s="42">
        <f>I13-G13</f>
        <v>5100</v>
      </c>
    </row>
    <row r="14" spans="1:10" s="96" customFormat="1" ht="16.5" x14ac:dyDescent="0.3">
      <c r="A14" s="95">
        <v>2</v>
      </c>
      <c r="B14" s="101" t="s">
        <v>127</v>
      </c>
      <c r="C14" s="101"/>
      <c r="D14" s="64"/>
      <c r="E14" s="41"/>
      <c r="F14" s="41"/>
      <c r="G14" s="41"/>
      <c r="H14" s="137"/>
      <c r="I14" s="41"/>
      <c r="J14" s="41"/>
    </row>
    <row r="15" spans="1:10" s="96" customFormat="1" ht="16.5" x14ac:dyDescent="0.3">
      <c r="A15" s="95" t="s">
        <v>25</v>
      </c>
      <c r="B15" s="101" t="s">
        <v>128</v>
      </c>
      <c r="C15" s="101"/>
      <c r="D15" s="64"/>
      <c r="E15" s="41"/>
      <c r="F15" s="41"/>
      <c r="G15" s="41"/>
      <c r="H15" s="137"/>
      <c r="I15" s="41"/>
      <c r="J15" s="41"/>
    </row>
    <row r="16" spans="1:10" s="96" customFormat="1" ht="33" x14ac:dyDescent="0.3">
      <c r="A16" s="95"/>
      <c r="B16" s="101" t="s">
        <v>129</v>
      </c>
      <c r="C16" s="95" t="s">
        <v>130</v>
      </c>
      <c r="D16" s="103">
        <v>5</v>
      </c>
      <c r="E16" s="104">
        <v>200</v>
      </c>
      <c r="F16" s="42">
        <v>135</v>
      </c>
      <c r="G16" s="42">
        <f>F16*D16*E16</f>
        <v>135000</v>
      </c>
      <c r="H16" s="127">
        <v>135</v>
      </c>
      <c r="I16" s="42">
        <f>H16*D16*E16</f>
        <v>135000</v>
      </c>
      <c r="J16" s="42">
        <f>I16-G16</f>
        <v>0</v>
      </c>
    </row>
    <row r="17" spans="1:10" s="96" customFormat="1" ht="33" x14ac:dyDescent="0.3">
      <c r="A17" s="105" t="s">
        <v>30</v>
      </c>
      <c r="B17" s="128" t="s">
        <v>131</v>
      </c>
      <c r="C17" s="105" t="s">
        <v>132</v>
      </c>
      <c r="D17" s="17">
        <v>8</v>
      </c>
      <c r="E17" s="41"/>
      <c r="F17" s="42">
        <v>135</v>
      </c>
      <c r="G17" s="42">
        <f>D17*F17</f>
        <v>1080</v>
      </c>
      <c r="H17" s="138">
        <v>135</v>
      </c>
      <c r="I17" s="131">
        <f>H17*D17</f>
        <v>1080</v>
      </c>
      <c r="J17" s="131">
        <f>I17-G17</f>
        <v>0</v>
      </c>
    </row>
    <row r="18" spans="1:10" s="96" customFormat="1" ht="66" x14ac:dyDescent="0.3">
      <c r="A18" s="95">
        <v>3</v>
      </c>
      <c r="B18" s="126" t="s">
        <v>133</v>
      </c>
      <c r="C18" s="95" t="s">
        <v>3</v>
      </c>
      <c r="D18" s="17">
        <v>100</v>
      </c>
      <c r="E18" s="41"/>
      <c r="F18" s="42">
        <v>200</v>
      </c>
      <c r="G18" s="42">
        <f>F18*D18</f>
        <v>20000</v>
      </c>
      <c r="H18" s="127">
        <v>200</v>
      </c>
      <c r="I18" s="42">
        <f>H18*D18</f>
        <v>20000</v>
      </c>
      <c r="J18" s="42">
        <f>I18-G18</f>
        <v>0</v>
      </c>
    </row>
    <row r="19" spans="1:10" s="96" customFormat="1" ht="49.5" x14ac:dyDescent="0.3">
      <c r="A19" s="95">
        <v>4</v>
      </c>
      <c r="B19" s="126" t="s">
        <v>134</v>
      </c>
      <c r="C19" s="95" t="s">
        <v>132</v>
      </c>
      <c r="D19" s="17">
        <v>4</v>
      </c>
      <c r="E19" s="41"/>
      <c r="F19" s="42">
        <v>300</v>
      </c>
      <c r="G19" s="42">
        <f>F19*D19</f>
        <v>1200</v>
      </c>
      <c r="H19" s="127">
        <v>300</v>
      </c>
      <c r="I19" s="42">
        <f>H19*D19</f>
        <v>1200</v>
      </c>
      <c r="J19" s="42">
        <f>I19-G19</f>
        <v>0</v>
      </c>
    </row>
    <row r="21" spans="1:10" ht="30.75" customHeight="1" x14ac:dyDescent="0.3">
      <c r="B21" s="162" t="s">
        <v>152</v>
      </c>
      <c r="C21" s="162"/>
      <c r="D21" s="162"/>
      <c r="E21" s="162"/>
      <c r="F21" s="162"/>
      <c r="G21" s="162"/>
      <c r="H21" s="162"/>
      <c r="I21" s="162"/>
      <c r="J21" s="162"/>
    </row>
    <row r="22" spans="1:10" x14ac:dyDescent="0.3">
      <c r="B22" s="162"/>
      <c r="C22" s="162"/>
      <c r="D22" s="162"/>
      <c r="E22" s="162"/>
      <c r="F22" s="162"/>
      <c r="G22" s="162"/>
      <c r="H22" s="162"/>
      <c r="I22" s="162"/>
      <c r="J22" s="162"/>
    </row>
    <row r="23" spans="1:10" x14ac:dyDescent="0.3">
      <c r="B23" s="160"/>
      <c r="C23" s="160"/>
      <c r="D23" s="160"/>
      <c r="E23" s="160"/>
      <c r="F23" s="160"/>
      <c r="G23" s="160"/>
      <c r="H23" s="160"/>
      <c r="I23" s="160"/>
      <c r="J23" s="160"/>
    </row>
  </sheetData>
  <mergeCells count="16">
    <mergeCell ref="A1:J1"/>
    <mergeCell ref="A2:J2"/>
    <mergeCell ref="A3:A5"/>
    <mergeCell ref="B3:B5"/>
    <mergeCell ref="C3:C5"/>
    <mergeCell ref="D3:D5"/>
    <mergeCell ref="E3:E5"/>
    <mergeCell ref="F3:I3"/>
    <mergeCell ref="J3:J5"/>
    <mergeCell ref="B23:J23"/>
    <mergeCell ref="F4:G4"/>
    <mergeCell ref="H4:I4"/>
    <mergeCell ref="B8:J8"/>
    <mergeCell ref="B9:J9"/>
    <mergeCell ref="B21:J21"/>
    <mergeCell ref="B22:J22"/>
  </mergeCells>
  <pageMargins left="0.7" right="0.7" top="0.75" bottom="0.75" header="0.3" footer="0.3"/>
  <pageSetup paperSize="9" scale="9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Layout" topLeftCell="A4" zoomScale="70" zoomScaleNormal="85" zoomScalePageLayoutView="70" workbookViewId="0">
      <selection activeCell="I6" sqref="I6"/>
    </sheetView>
  </sheetViews>
  <sheetFormatPr defaultColWidth="8.77734375" defaultRowHeight="15.75" x14ac:dyDescent="0.25"/>
  <cols>
    <col min="1" max="1" width="3.21875" style="54" bestFit="1" customWidth="1"/>
    <col min="2" max="2" width="22.44140625" style="54" customWidth="1"/>
    <col min="3" max="3" width="9.44140625" style="54" customWidth="1"/>
    <col min="4" max="4" width="6.6640625" style="54" customWidth="1"/>
    <col min="5" max="5" width="7.6640625" style="54" customWidth="1"/>
    <col min="6" max="6" width="13.109375" style="77" customWidth="1"/>
    <col min="7" max="7" width="10.77734375" style="54" customWidth="1"/>
    <col min="8" max="8" width="10" style="78" customWidth="1"/>
    <col min="9" max="9" width="13.6640625" style="54" customWidth="1"/>
    <col min="10" max="10" width="10.88671875" style="54" customWidth="1"/>
    <col min="11" max="16384" width="8.77734375" style="54"/>
  </cols>
  <sheetData>
    <row r="1" spans="1:10" ht="54.75" customHeight="1" x14ac:dyDescent="0.25">
      <c r="A1" s="139" t="s">
        <v>95</v>
      </c>
      <c r="B1" s="140"/>
      <c r="C1" s="140"/>
      <c r="D1" s="140"/>
      <c r="E1" s="140"/>
      <c r="F1" s="140"/>
      <c r="G1" s="140"/>
      <c r="H1" s="140"/>
      <c r="I1" s="140"/>
      <c r="J1" s="140"/>
    </row>
    <row r="2" spans="1:10" ht="21.75" customHeight="1" x14ac:dyDescent="0.25">
      <c r="A2" s="141" t="s">
        <v>84</v>
      </c>
      <c r="B2" s="141"/>
      <c r="C2" s="141"/>
      <c r="D2" s="141"/>
      <c r="E2" s="141"/>
      <c r="F2" s="141"/>
      <c r="G2" s="141"/>
      <c r="H2" s="141"/>
      <c r="I2" s="141"/>
      <c r="J2" s="141"/>
    </row>
    <row r="3" spans="1:10" ht="40.5" customHeight="1" x14ac:dyDescent="0.25">
      <c r="A3" s="142" t="s">
        <v>0</v>
      </c>
      <c r="B3" s="142" t="s">
        <v>85</v>
      </c>
      <c r="C3" s="142" t="s">
        <v>86</v>
      </c>
      <c r="D3" s="142" t="s">
        <v>87</v>
      </c>
      <c r="E3" s="142" t="s">
        <v>88</v>
      </c>
      <c r="F3" s="142" t="s">
        <v>89</v>
      </c>
      <c r="G3" s="142"/>
      <c r="H3" s="142"/>
      <c r="I3" s="142"/>
      <c r="J3" s="142" t="s">
        <v>90</v>
      </c>
    </row>
    <row r="4" spans="1:10" s="55" customFormat="1" ht="46.5" customHeight="1" x14ac:dyDescent="0.25">
      <c r="A4" s="142"/>
      <c r="B4" s="142"/>
      <c r="C4" s="142"/>
      <c r="D4" s="142"/>
      <c r="E4" s="142"/>
      <c r="F4" s="143" t="s">
        <v>154</v>
      </c>
      <c r="G4" s="144"/>
      <c r="H4" s="143" t="s">
        <v>155</v>
      </c>
      <c r="I4" s="144"/>
      <c r="J4" s="142"/>
    </row>
    <row r="5" spans="1:10" s="55" customFormat="1" ht="24.75" customHeight="1" x14ac:dyDescent="0.25">
      <c r="A5" s="142"/>
      <c r="B5" s="142"/>
      <c r="C5" s="142"/>
      <c r="D5" s="142"/>
      <c r="E5" s="142"/>
      <c r="F5" s="56" t="s">
        <v>91</v>
      </c>
      <c r="G5" s="57" t="s">
        <v>92</v>
      </c>
      <c r="H5" s="56" t="s">
        <v>91</v>
      </c>
      <c r="I5" s="57" t="s">
        <v>92</v>
      </c>
      <c r="J5" s="142"/>
    </row>
    <row r="6" spans="1:10" s="55" customFormat="1" ht="33" customHeight="1" x14ac:dyDescent="0.25">
      <c r="A6" s="56"/>
      <c r="B6" s="58" t="s">
        <v>93</v>
      </c>
      <c r="C6" s="56"/>
      <c r="D6" s="56"/>
      <c r="E6" s="56"/>
      <c r="F6" s="59"/>
      <c r="G6" s="60">
        <f>SUM(G7:G48)</f>
        <v>8954890</v>
      </c>
      <c r="H6" s="60"/>
      <c r="I6" s="60">
        <f>SUM(I7:I48)</f>
        <v>13631955</v>
      </c>
      <c r="J6" s="60">
        <f>SUM(J7:J48)</f>
        <v>4677065</v>
      </c>
    </row>
    <row r="7" spans="1:10" x14ac:dyDescent="0.25">
      <c r="A7" s="56">
        <v>1</v>
      </c>
      <c r="B7" s="61" t="s">
        <v>1</v>
      </c>
      <c r="C7" s="61"/>
      <c r="D7" s="61"/>
      <c r="E7" s="62"/>
      <c r="F7" s="63"/>
      <c r="G7" s="63"/>
      <c r="H7" s="63"/>
      <c r="I7" s="63"/>
      <c r="J7" s="63"/>
    </row>
    <row r="8" spans="1:10" s="71" customFormat="1" x14ac:dyDescent="0.3">
      <c r="A8" s="56"/>
      <c r="B8" s="64" t="s">
        <v>2</v>
      </c>
      <c r="C8" s="65" t="s">
        <v>3</v>
      </c>
      <c r="D8" s="67">
        <v>1</v>
      </c>
      <c r="E8" s="68">
        <v>14</v>
      </c>
      <c r="F8" s="69">
        <v>700</v>
      </c>
      <c r="G8" s="70">
        <f>D8*E8*F8</f>
        <v>9800</v>
      </c>
      <c r="H8" s="70">
        <v>1150</v>
      </c>
      <c r="I8" s="70">
        <f>D8*E8*H8</f>
        <v>16100</v>
      </c>
      <c r="J8" s="70">
        <f>I8-G8</f>
        <v>6300</v>
      </c>
    </row>
    <row r="9" spans="1:10" s="71" customFormat="1" x14ac:dyDescent="0.3">
      <c r="A9" s="56"/>
      <c r="B9" s="64" t="s">
        <v>4</v>
      </c>
      <c r="C9" s="65" t="s">
        <v>3</v>
      </c>
      <c r="D9" s="67">
        <v>6</v>
      </c>
      <c r="E9" s="68">
        <v>14</v>
      </c>
      <c r="F9" s="69">
        <v>630</v>
      </c>
      <c r="G9" s="70">
        <f t="shared" ref="G9:G48" si="0">D9*E9*F9</f>
        <v>52920</v>
      </c>
      <c r="H9" s="70">
        <v>1035</v>
      </c>
      <c r="I9" s="70">
        <f t="shared" ref="I9:I48" si="1">D9*E9*H9</f>
        <v>86940</v>
      </c>
      <c r="J9" s="70">
        <f t="shared" ref="J9:J48" si="2">I9-G9</f>
        <v>34020</v>
      </c>
    </row>
    <row r="10" spans="1:10" s="71" customFormat="1" x14ac:dyDescent="0.3">
      <c r="A10" s="56"/>
      <c r="B10" s="64" t="s">
        <v>5</v>
      </c>
      <c r="C10" s="65" t="s">
        <v>3</v>
      </c>
      <c r="D10" s="67">
        <v>50</v>
      </c>
      <c r="E10" s="68">
        <v>14</v>
      </c>
      <c r="F10" s="69">
        <v>525</v>
      </c>
      <c r="G10" s="70">
        <f t="shared" si="0"/>
        <v>367500</v>
      </c>
      <c r="H10" s="70">
        <v>920</v>
      </c>
      <c r="I10" s="70">
        <f t="shared" si="1"/>
        <v>644000</v>
      </c>
      <c r="J10" s="70">
        <f t="shared" si="2"/>
        <v>276500</v>
      </c>
    </row>
    <row r="11" spans="1:10" s="71" customFormat="1" x14ac:dyDescent="0.3">
      <c r="A11" s="56">
        <v>2</v>
      </c>
      <c r="B11" s="61" t="s">
        <v>6</v>
      </c>
      <c r="C11" s="61"/>
      <c r="D11" s="72"/>
      <c r="E11" s="68"/>
      <c r="F11" s="59"/>
      <c r="G11" s="70"/>
      <c r="H11" s="70"/>
      <c r="I11" s="70"/>
      <c r="J11" s="70"/>
    </row>
    <row r="12" spans="1:10" s="71" customFormat="1" x14ac:dyDescent="0.3">
      <c r="A12" s="56"/>
      <c r="B12" s="64" t="s">
        <v>7</v>
      </c>
      <c r="C12" s="65" t="s">
        <v>3</v>
      </c>
      <c r="D12" s="67">
        <v>1</v>
      </c>
      <c r="E12" s="68">
        <v>5</v>
      </c>
      <c r="F12" s="69">
        <v>700</v>
      </c>
      <c r="G12" s="70">
        <f t="shared" si="0"/>
        <v>3500</v>
      </c>
      <c r="H12" s="70">
        <v>1035</v>
      </c>
      <c r="I12" s="70">
        <f t="shared" si="1"/>
        <v>5175</v>
      </c>
      <c r="J12" s="70">
        <f t="shared" si="2"/>
        <v>1675</v>
      </c>
    </row>
    <row r="13" spans="1:10" s="71" customFormat="1" x14ac:dyDescent="0.3">
      <c r="A13" s="56"/>
      <c r="B13" s="64" t="s">
        <v>8</v>
      </c>
      <c r="C13" s="65" t="s">
        <v>3</v>
      </c>
      <c r="D13" s="67">
        <v>5</v>
      </c>
      <c r="E13" s="68">
        <v>5</v>
      </c>
      <c r="F13" s="69">
        <v>630</v>
      </c>
      <c r="G13" s="70">
        <f t="shared" si="0"/>
        <v>15750</v>
      </c>
      <c r="H13" s="70">
        <v>920</v>
      </c>
      <c r="I13" s="70">
        <f t="shared" si="1"/>
        <v>23000</v>
      </c>
      <c r="J13" s="70">
        <f t="shared" si="2"/>
        <v>7250</v>
      </c>
    </row>
    <row r="14" spans="1:10" s="71" customFormat="1" x14ac:dyDescent="0.3">
      <c r="A14" s="56"/>
      <c r="B14" s="64" t="s">
        <v>5</v>
      </c>
      <c r="C14" s="65" t="s">
        <v>3</v>
      </c>
      <c r="D14" s="67">
        <v>30</v>
      </c>
      <c r="E14" s="68">
        <v>5</v>
      </c>
      <c r="F14" s="69">
        <v>525</v>
      </c>
      <c r="G14" s="70">
        <f t="shared" si="0"/>
        <v>78750</v>
      </c>
      <c r="H14" s="70">
        <v>820</v>
      </c>
      <c r="I14" s="70">
        <f t="shared" si="1"/>
        <v>123000</v>
      </c>
      <c r="J14" s="70">
        <f t="shared" si="2"/>
        <v>44250</v>
      </c>
    </row>
    <row r="15" spans="1:10" s="71" customFormat="1" ht="31.5" x14ac:dyDescent="0.3">
      <c r="A15" s="56">
        <v>3</v>
      </c>
      <c r="B15" s="61" t="s">
        <v>9</v>
      </c>
      <c r="C15" s="61"/>
      <c r="D15" s="72"/>
      <c r="E15" s="68"/>
      <c r="F15" s="59"/>
      <c r="G15" s="70"/>
      <c r="H15" s="70"/>
      <c r="I15" s="70"/>
      <c r="J15" s="70"/>
    </row>
    <row r="16" spans="1:10" s="71" customFormat="1" ht="31.5" x14ac:dyDescent="0.3">
      <c r="A16" s="56"/>
      <c r="B16" s="64" t="s">
        <v>10</v>
      </c>
      <c r="C16" s="65" t="s">
        <v>3</v>
      </c>
      <c r="D16" s="67">
        <v>1</v>
      </c>
      <c r="E16" s="68">
        <v>14</v>
      </c>
      <c r="F16" s="69">
        <v>900</v>
      </c>
      <c r="G16" s="70">
        <f t="shared" si="0"/>
        <v>12600</v>
      </c>
      <c r="H16" s="70">
        <v>920</v>
      </c>
      <c r="I16" s="70">
        <f t="shared" si="1"/>
        <v>12880</v>
      </c>
      <c r="J16" s="70">
        <f t="shared" si="2"/>
        <v>280</v>
      </c>
    </row>
    <row r="17" spans="1:10" s="71" customFormat="1" ht="31.5" x14ac:dyDescent="0.3">
      <c r="A17" s="56"/>
      <c r="B17" s="64" t="s">
        <v>11</v>
      </c>
      <c r="C17" s="65" t="s">
        <v>3</v>
      </c>
      <c r="D17" s="67">
        <v>2</v>
      </c>
      <c r="E17" s="68">
        <v>14</v>
      </c>
      <c r="F17" s="69">
        <v>810</v>
      </c>
      <c r="G17" s="70">
        <f t="shared" si="0"/>
        <v>22680</v>
      </c>
      <c r="H17" s="70">
        <v>820</v>
      </c>
      <c r="I17" s="70">
        <f t="shared" si="1"/>
        <v>22960</v>
      </c>
      <c r="J17" s="70">
        <f t="shared" si="2"/>
        <v>280</v>
      </c>
    </row>
    <row r="18" spans="1:10" s="71" customFormat="1" ht="31.5" x14ac:dyDescent="0.3">
      <c r="A18" s="56"/>
      <c r="B18" s="64" t="s">
        <v>12</v>
      </c>
      <c r="C18" s="65" t="s">
        <v>3</v>
      </c>
      <c r="D18" s="67">
        <v>20</v>
      </c>
      <c r="E18" s="68">
        <v>14</v>
      </c>
      <c r="F18" s="69">
        <v>675</v>
      </c>
      <c r="G18" s="70">
        <f t="shared" si="0"/>
        <v>189000</v>
      </c>
      <c r="H18" s="70">
        <v>720</v>
      </c>
      <c r="I18" s="70">
        <f t="shared" si="1"/>
        <v>201600</v>
      </c>
      <c r="J18" s="70">
        <f t="shared" si="2"/>
        <v>12600</v>
      </c>
    </row>
    <row r="19" spans="1:10" s="71" customFormat="1" ht="31.5" x14ac:dyDescent="0.3">
      <c r="A19" s="56"/>
      <c r="B19" s="64" t="s">
        <v>13</v>
      </c>
      <c r="C19" s="65" t="s">
        <v>3</v>
      </c>
      <c r="D19" s="67">
        <v>24</v>
      </c>
      <c r="E19" s="68">
        <v>3</v>
      </c>
      <c r="F19" s="69">
        <v>360</v>
      </c>
      <c r="G19" s="70">
        <f t="shared" si="0"/>
        <v>25920</v>
      </c>
      <c r="H19" s="70">
        <v>460</v>
      </c>
      <c r="I19" s="70">
        <f t="shared" si="1"/>
        <v>33120</v>
      </c>
      <c r="J19" s="70">
        <f t="shared" si="2"/>
        <v>7200</v>
      </c>
    </row>
    <row r="20" spans="1:10" s="71" customFormat="1" ht="31.5" x14ac:dyDescent="0.3">
      <c r="A20" s="56"/>
      <c r="B20" s="64" t="s">
        <v>14</v>
      </c>
      <c r="C20" s="65" t="s">
        <v>3</v>
      </c>
      <c r="D20" s="67">
        <v>8</v>
      </c>
      <c r="E20" s="68">
        <v>14</v>
      </c>
      <c r="F20" s="69">
        <v>240</v>
      </c>
      <c r="G20" s="70">
        <f t="shared" si="0"/>
        <v>26880</v>
      </c>
      <c r="H20" s="70">
        <v>360</v>
      </c>
      <c r="I20" s="70">
        <f t="shared" si="1"/>
        <v>40320</v>
      </c>
      <c r="J20" s="70">
        <f t="shared" si="2"/>
        <v>13440</v>
      </c>
    </row>
    <row r="21" spans="1:10" s="71" customFormat="1" ht="30.6" customHeight="1" x14ac:dyDescent="0.3">
      <c r="A21" s="56">
        <v>4</v>
      </c>
      <c r="B21" s="61" t="s">
        <v>15</v>
      </c>
      <c r="C21" s="61"/>
      <c r="D21" s="72"/>
      <c r="E21" s="68"/>
      <c r="F21" s="59"/>
      <c r="G21" s="70"/>
      <c r="H21" s="70"/>
      <c r="I21" s="70"/>
      <c r="J21" s="70"/>
    </row>
    <row r="22" spans="1:10" s="71" customFormat="1" x14ac:dyDescent="0.3">
      <c r="A22" s="56"/>
      <c r="B22" s="64" t="s">
        <v>16</v>
      </c>
      <c r="C22" s="65" t="s">
        <v>3</v>
      </c>
      <c r="D22" s="67">
        <v>1</v>
      </c>
      <c r="E22" s="68">
        <v>10</v>
      </c>
      <c r="F22" s="79">
        <v>600</v>
      </c>
      <c r="G22" s="70">
        <f t="shared" si="0"/>
        <v>6000</v>
      </c>
      <c r="H22" s="70">
        <v>920</v>
      </c>
      <c r="I22" s="70">
        <f t="shared" si="1"/>
        <v>9200</v>
      </c>
      <c r="J22" s="70">
        <f t="shared" si="2"/>
        <v>3200</v>
      </c>
    </row>
    <row r="23" spans="1:10" s="71" customFormat="1" x14ac:dyDescent="0.3">
      <c r="A23" s="56"/>
      <c r="B23" s="64" t="s">
        <v>17</v>
      </c>
      <c r="C23" s="65" t="s">
        <v>3</v>
      </c>
      <c r="D23" s="67">
        <v>5</v>
      </c>
      <c r="E23" s="68">
        <v>10</v>
      </c>
      <c r="F23" s="79">
        <v>540</v>
      </c>
      <c r="G23" s="70">
        <f t="shared" si="0"/>
        <v>27000</v>
      </c>
      <c r="H23" s="70">
        <v>820</v>
      </c>
      <c r="I23" s="70">
        <f t="shared" si="1"/>
        <v>41000</v>
      </c>
      <c r="J23" s="70">
        <f t="shared" si="2"/>
        <v>14000</v>
      </c>
    </row>
    <row r="24" spans="1:10" s="71" customFormat="1" x14ac:dyDescent="0.3">
      <c r="A24" s="56"/>
      <c r="B24" s="64" t="s">
        <v>18</v>
      </c>
      <c r="C24" s="65" t="s">
        <v>3</v>
      </c>
      <c r="D24" s="67">
        <v>30</v>
      </c>
      <c r="E24" s="68">
        <v>10</v>
      </c>
      <c r="F24" s="79">
        <v>450</v>
      </c>
      <c r="G24" s="70">
        <f t="shared" si="0"/>
        <v>135000</v>
      </c>
      <c r="H24" s="70">
        <v>720</v>
      </c>
      <c r="I24" s="70">
        <f t="shared" si="1"/>
        <v>216000</v>
      </c>
      <c r="J24" s="70">
        <f t="shared" si="2"/>
        <v>81000</v>
      </c>
    </row>
    <row r="25" spans="1:10" s="71" customFormat="1" ht="27" customHeight="1" x14ac:dyDescent="0.3">
      <c r="A25" s="56">
        <v>5</v>
      </c>
      <c r="B25" s="61" t="s">
        <v>19</v>
      </c>
      <c r="C25" s="61"/>
      <c r="D25" s="72"/>
      <c r="E25" s="68"/>
      <c r="F25" s="59"/>
      <c r="G25" s="70"/>
      <c r="H25" s="70"/>
      <c r="I25" s="70"/>
      <c r="J25" s="70"/>
    </row>
    <row r="26" spans="1:10" s="71" customFormat="1" ht="31.5" x14ac:dyDescent="0.3">
      <c r="A26" s="56"/>
      <c r="B26" s="64" t="s">
        <v>20</v>
      </c>
      <c r="C26" s="65" t="s">
        <v>3</v>
      </c>
      <c r="D26" s="67">
        <v>55</v>
      </c>
      <c r="E26" s="68">
        <v>4</v>
      </c>
      <c r="F26" s="69">
        <v>600</v>
      </c>
      <c r="G26" s="70">
        <f t="shared" si="0"/>
        <v>132000</v>
      </c>
      <c r="H26" s="70">
        <v>920</v>
      </c>
      <c r="I26" s="70">
        <f t="shared" si="1"/>
        <v>202400</v>
      </c>
      <c r="J26" s="70">
        <f t="shared" si="2"/>
        <v>70400</v>
      </c>
    </row>
    <row r="27" spans="1:10" s="71" customFormat="1" ht="31.5" x14ac:dyDescent="0.3">
      <c r="A27" s="56"/>
      <c r="B27" s="64" t="s">
        <v>21</v>
      </c>
      <c r="C27" s="65" t="s">
        <v>3</v>
      </c>
      <c r="D27" s="67">
        <v>110</v>
      </c>
      <c r="E27" s="68">
        <v>4</v>
      </c>
      <c r="F27" s="69">
        <v>540</v>
      </c>
      <c r="G27" s="70">
        <f t="shared" si="0"/>
        <v>237600</v>
      </c>
      <c r="H27" s="70">
        <v>820</v>
      </c>
      <c r="I27" s="70">
        <f t="shared" si="1"/>
        <v>360800</v>
      </c>
      <c r="J27" s="70">
        <f t="shared" si="2"/>
        <v>123200</v>
      </c>
    </row>
    <row r="28" spans="1:10" s="71" customFormat="1" ht="47.25" x14ac:dyDescent="0.3">
      <c r="A28" s="56"/>
      <c r="B28" s="64" t="s">
        <v>22</v>
      </c>
      <c r="C28" s="65" t="s">
        <v>3</v>
      </c>
      <c r="D28" s="66">
        <v>3000</v>
      </c>
      <c r="E28" s="68">
        <v>4</v>
      </c>
      <c r="F28" s="69">
        <v>450</v>
      </c>
      <c r="G28" s="70">
        <f t="shared" si="0"/>
        <v>5400000</v>
      </c>
      <c r="H28" s="70">
        <v>720</v>
      </c>
      <c r="I28" s="70">
        <f t="shared" si="1"/>
        <v>8640000</v>
      </c>
      <c r="J28" s="70">
        <f t="shared" si="2"/>
        <v>3240000</v>
      </c>
    </row>
    <row r="29" spans="1:10" s="71" customFormat="1" ht="47.25" x14ac:dyDescent="0.3">
      <c r="A29" s="56"/>
      <c r="B29" s="64" t="s">
        <v>23</v>
      </c>
      <c r="C29" s="65" t="s">
        <v>3</v>
      </c>
      <c r="D29" s="67">
        <v>550</v>
      </c>
      <c r="E29" s="68">
        <v>4</v>
      </c>
      <c r="F29" s="69">
        <v>240</v>
      </c>
      <c r="G29" s="70">
        <f t="shared" si="0"/>
        <v>528000</v>
      </c>
      <c r="H29" s="70">
        <v>360</v>
      </c>
      <c r="I29" s="70">
        <f t="shared" si="1"/>
        <v>792000</v>
      </c>
      <c r="J29" s="70">
        <f t="shared" si="2"/>
        <v>264000</v>
      </c>
    </row>
    <row r="30" spans="1:10" s="71" customFormat="1" x14ac:dyDescent="0.3">
      <c r="A30" s="56">
        <v>6</v>
      </c>
      <c r="B30" s="61" t="s">
        <v>24</v>
      </c>
      <c r="C30" s="61"/>
      <c r="D30" s="72"/>
      <c r="E30" s="68"/>
      <c r="F30" s="59"/>
      <c r="G30" s="70"/>
      <c r="H30" s="70"/>
      <c r="I30" s="70"/>
      <c r="J30" s="70"/>
    </row>
    <row r="31" spans="1:10" s="71" customFormat="1" ht="31.5" x14ac:dyDescent="0.3">
      <c r="A31" s="65" t="s">
        <v>25</v>
      </c>
      <c r="B31" s="64" t="s">
        <v>36</v>
      </c>
      <c r="C31" s="64"/>
      <c r="D31" s="73"/>
      <c r="E31" s="68"/>
      <c r="F31" s="74"/>
      <c r="G31" s="70"/>
      <c r="H31" s="70"/>
      <c r="I31" s="70"/>
      <c r="J31" s="70"/>
    </row>
    <row r="32" spans="1:10" s="71" customFormat="1" ht="31.5" x14ac:dyDescent="0.3">
      <c r="A32" s="56"/>
      <c r="B32" s="64" t="s">
        <v>10</v>
      </c>
      <c r="C32" s="65" t="s">
        <v>3</v>
      </c>
      <c r="D32" s="67">
        <v>1</v>
      </c>
      <c r="E32" s="68">
        <v>14</v>
      </c>
      <c r="F32" s="69">
        <v>600</v>
      </c>
      <c r="G32" s="70">
        <f t="shared" si="0"/>
        <v>8400</v>
      </c>
      <c r="H32" s="70">
        <v>920</v>
      </c>
      <c r="I32" s="70">
        <f t="shared" si="1"/>
        <v>12880</v>
      </c>
      <c r="J32" s="70">
        <f t="shared" si="2"/>
        <v>4480</v>
      </c>
    </row>
    <row r="33" spans="1:10" s="71" customFormat="1" ht="31.5" x14ac:dyDescent="0.3">
      <c r="A33" s="56"/>
      <c r="B33" s="64" t="s">
        <v>11</v>
      </c>
      <c r="C33" s="65" t="s">
        <v>3</v>
      </c>
      <c r="D33" s="67">
        <v>4</v>
      </c>
      <c r="E33" s="68">
        <v>14</v>
      </c>
      <c r="F33" s="69">
        <v>540</v>
      </c>
      <c r="G33" s="70">
        <f t="shared" si="0"/>
        <v>30240</v>
      </c>
      <c r="H33" s="70">
        <v>820</v>
      </c>
      <c r="I33" s="70">
        <f t="shared" si="1"/>
        <v>45920</v>
      </c>
      <c r="J33" s="70">
        <f t="shared" si="2"/>
        <v>15680</v>
      </c>
    </row>
    <row r="34" spans="1:10" s="71" customFormat="1" ht="78.75" x14ac:dyDescent="0.3">
      <c r="A34" s="56"/>
      <c r="B34" s="64" t="s">
        <v>37</v>
      </c>
      <c r="C34" s="65" t="s">
        <v>3</v>
      </c>
      <c r="D34" s="67">
        <v>20</v>
      </c>
      <c r="E34" s="68">
        <v>7</v>
      </c>
      <c r="F34" s="69">
        <v>450</v>
      </c>
      <c r="G34" s="70">
        <f t="shared" si="0"/>
        <v>63000</v>
      </c>
      <c r="H34" s="70">
        <v>720</v>
      </c>
      <c r="I34" s="70">
        <f t="shared" si="1"/>
        <v>100800</v>
      </c>
      <c r="J34" s="70">
        <f t="shared" si="2"/>
        <v>37800</v>
      </c>
    </row>
    <row r="35" spans="1:10" s="71" customFormat="1" ht="47.25" x14ac:dyDescent="0.3">
      <c r="A35" s="56"/>
      <c r="B35" s="64" t="s">
        <v>23</v>
      </c>
      <c r="C35" s="65" t="s">
        <v>3</v>
      </c>
      <c r="D35" s="67">
        <v>10</v>
      </c>
      <c r="E35" s="68">
        <v>14</v>
      </c>
      <c r="F35" s="69">
        <v>240</v>
      </c>
      <c r="G35" s="70">
        <f t="shared" si="0"/>
        <v>33600</v>
      </c>
      <c r="H35" s="70">
        <v>360</v>
      </c>
      <c r="I35" s="70">
        <f t="shared" si="1"/>
        <v>50400</v>
      </c>
      <c r="J35" s="70">
        <f t="shared" si="2"/>
        <v>16800</v>
      </c>
    </row>
    <row r="36" spans="1:10" s="71" customFormat="1" x14ac:dyDescent="0.3">
      <c r="A36" s="65" t="s">
        <v>30</v>
      </c>
      <c r="B36" s="64" t="s">
        <v>26</v>
      </c>
      <c r="C36" s="64"/>
      <c r="D36" s="73"/>
      <c r="E36" s="68"/>
      <c r="F36" s="74"/>
      <c r="G36" s="70"/>
      <c r="H36" s="70"/>
      <c r="I36" s="70"/>
      <c r="J36" s="70"/>
    </row>
    <row r="37" spans="1:10" s="71" customFormat="1" ht="47.25" x14ac:dyDescent="0.3">
      <c r="A37" s="56"/>
      <c r="B37" s="64" t="s">
        <v>27</v>
      </c>
      <c r="C37" s="65" t="s">
        <v>3</v>
      </c>
      <c r="D37" s="67">
        <v>280</v>
      </c>
      <c r="E37" s="68">
        <v>7</v>
      </c>
      <c r="F37" s="69">
        <v>600</v>
      </c>
      <c r="G37" s="70">
        <f t="shared" si="0"/>
        <v>1176000</v>
      </c>
      <c r="H37" s="70">
        <v>720</v>
      </c>
      <c r="I37" s="70">
        <f t="shared" si="1"/>
        <v>1411200</v>
      </c>
      <c r="J37" s="70">
        <f t="shared" si="2"/>
        <v>235200</v>
      </c>
    </row>
    <row r="38" spans="1:10" s="71" customFormat="1" ht="56.25" customHeight="1" x14ac:dyDescent="0.3">
      <c r="A38" s="56"/>
      <c r="B38" s="64" t="s">
        <v>28</v>
      </c>
      <c r="C38" s="65" t="s">
        <v>3</v>
      </c>
      <c r="D38" s="67">
        <v>3</v>
      </c>
      <c r="E38" s="69">
        <v>7</v>
      </c>
      <c r="F38" s="69">
        <v>300</v>
      </c>
      <c r="G38" s="70">
        <f t="shared" si="0"/>
        <v>6300</v>
      </c>
      <c r="H38" s="69">
        <v>300</v>
      </c>
      <c r="I38" s="70">
        <f t="shared" si="1"/>
        <v>6300</v>
      </c>
      <c r="J38" s="70">
        <f t="shared" si="2"/>
        <v>0</v>
      </c>
    </row>
    <row r="39" spans="1:10" s="71" customFormat="1" ht="51" customHeight="1" x14ac:dyDescent="0.3">
      <c r="A39" s="56"/>
      <c r="B39" s="64" t="s">
        <v>29</v>
      </c>
      <c r="C39" s="65" t="s">
        <v>3</v>
      </c>
      <c r="D39" s="67">
        <v>20</v>
      </c>
      <c r="E39" s="68">
        <v>14</v>
      </c>
      <c r="F39" s="69">
        <v>600</v>
      </c>
      <c r="G39" s="70">
        <f t="shared" si="0"/>
        <v>168000</v>
      </c>
      <c r="H39" s="70">
        <v>720</v>
      </c>
      <c r="I39" s="70">
        <f t="shared" si="1"/>
        <v>201600</v>
      </c>
      <c r="J39" s="70">
        <f t="shared" si="2"/>
        <v>33600</v>
      </c>
    </row>
    <row r="40" spans="1:10" s="71" customFormat="1" x14ac:dyDescent="0.3">
      <c r="A40" s="65" t="s">
        <v>35</v>
      </c>
      <c r="B40" s="64" t="s">
        <v>31</v>
      </c>
      <c r="C40" s="64"/>
      <c r="D40" s="73"/>
      <c r="E40" s="68"/>
      <c r="F40" s="74"/>
      <c r="G40" s="70"/>
      <c r="H40" s="70"/>
      <c r="I40" s="70"/>
      <c r="J40" s="70"/>
    </row>
    <row r="41" spans="1:10" s="71" customFormat="1" x14ac:dyDescent="0.3">
      <c r="A41" s="56"/>
      <c r="B41" s="64" t="s">
        <v>16</v>
      </c>
      <c r="C41" s="65" t="s">
        <v>3</v>
      </c>
      <c r="D41" s="67">
        <v>1</v>
      </c>
      <c r="E41" s="68">
        <v>14</v>
      </c>
      <c r="F41" s="69">
        <v>900</v>
      </c>
      <c r="G41" s="70">
        <f t="shared" si="0"/>
        <v>12600</v>
      </c>
      <c r="H41" s="70">
        <v>920</v>
      </c>
      <c r="I41" s="70">
        <f t="shared" si="1"/>
        <v>12880</v>
      </c>
      <c r="J41" s="70">
        <f t="shared" si="2"/>
        <v>280</v>
      </c>
    </row>
    <row r="42" spans="1:10" s="71" customFormat="1" x14ac:dyDescent="0.3">
      <c r="A42" s="56"/>
      <c r="B42" s="64" t="s">
        <v>32</v>
      </c>
      <c r="C42" s="65" t="s">
        <v>3</v>
      </c>
      <c r="D42" s="67">
        <v>2</v>
      </c>
      <c r="E42" s="68">
        <v>14</v>
      </c>
      <c r="F42" s="69">
        <v>810</v>
      </c>
      <c r="G42" s="70">
        <f t="shared" si="0"/>
        <v>22680</v>
      </c>
      <c r="H42" s="70">
        <v>820</v>
      </c>
      <c r="I42" s="70">
        <f t="shared" si="1"/>
        <v>22960</v>
      </c>
      <c r="J42" s="70">
        <f t="shared" si="2"/>
        <v>280</v>
      </c>
    </row>
    <row r="43" spans="1:10" s="71" customFormat="1" ht="31.5" x14ac:dyDescent="0.3">
      <c r="A43" s="56"/>
      <c r="B43" s="64" t="s">
        <v>33</v>
      </c>
      <c r="C43" s="65" t="s">
        <v>3</v>
      </c>
      <c r="D43" s="67">
        <v>13</v>
      </c>
      <c r="E43" s="68">
        <v>14</v>
      </c>
      <c r="F43" s="69">
        <v>675</v>
      </c>
      <c r="G43" s="70">
        <f t="shared" si="0"/>
        <v>122850</v>
      </c>
      <c r="H43" s="70">
        <v>720</v>
      </c>
      <c r="I43" s="70">
        <f t="shared" si="1"/>
        <v>131040</v>
      </c>
      <c r="J43" s="70">
        <f t="shared" si="2"/>
        <v>8190</v>
      </c>
    </row>
    <row r="44" spans="1:10" s="71" customFormat="1" ht="31.5" x14ac:dyDescent="0.3">
      <c r="A44" s="56"/>
      <c r="B44" s="64" t="s">
        <v>34</v>
      </c>
      <c r="C44" s="65" t="s">
        <v>3</v>
      </c>
      <c r="D44" s="67">
        <v>12</v>
      </c>
      <c r="E44" s="68">
        <v>14</v>
      </c>
      <c r="F44" s="69">
        <v>240</v>
      </c>
      <c r="G44" s="70">
        <f t="shared" si="0"/>
        <v>40320</v>
      </c>
      <c r="H44" s="70">
        <v>360</v>
      </c>
      <c r="I44" s="70">
        <f t="shared" si="1"/>
        <v>60480</v>
      </c>
      <c r="J44" s="70">
        <f t="shared" si="2"/>
        <v>20160</v>
      </c>
    </row>
    <row r="45" spans="1:10" s="71" customFormat="1" ht="31.5" x14ac:dyDescent="0.3">
      <c r="A45" s="56">
        <v>6</v>
      </c>
      <c r="B45" s="61" t="s">
        <v>99</v>
      </c>
      <c r="C45" s="61"/>
      <c r="D45" s="72"/>
      <c r="E45" s="68"/>
      <c r="F45" s="59"/>
      <c r="G45" s="70"/>
      <c r="H45" s="70"/>
      <c r="I45" s="70"/>
      <c r="J45" s="70"/>
    </row>
    <row r="46" spans="1:10" s="71" customFormat="1" x14ac:dyDescent="0.3">
      <c r="A46" s="65"/>
      <c r="B46" s="75" t="s">
        <v>100</v>
      </c>
      <c r="C46" s="65" t="s">
        <v>3</v>
      </c>
      <c r="D46" s="73">
        <v>1</v>
      </c>
      <c r="E46" s="68">
        <v>14</v>
      </c>
      <c r="F46" s="74"/>
      <c r="G46" s="70">
        <f t="shared" si="0"/>
        <v>0</v>
      </c>
      <c r="H46" s="70">
        <v>920</v>
      </c>
      <c r="I46" s="70">
        <f t="shared" si="1"/>
        <v>12880</v>
      </c>
      <c r="J46" s="70">
        <f t="shared" si="2"/>
        <v>12880</v>
      </c>
    </row>
    <row r="47" spans="1:10" s="71" customFormat="1" x14ac:dyDescent="0.3">
      <c r="A47" s="76"/>
      <c r="B47" s="75" t="s">
        <v>101</v>
      </c>
      <c r="C47" s="65" t="s">
        <v>3</v>
      </c>
      <c r="D47" s="73">
        <v>1</v>
      </c>
      <c r="E47" s="68">
        <v>14</v>
      </c>
      <c r="F47" s="74"/>
      <c r="G47" s="70">
        <f t="shared" si="0"/>
        <v>0</v>
      </c>
      <c r="H47" s="70">
        <v>820</v>
      </c>
      <c r="I47" s="70">
        <f t="shared" si="1"/>
        <v>11480</v>
      </c>
      <c r="J47" s="70">
        <f t="shared" si="2"/>
        <v>11480</v>
      </c>
    </row>
    <row r="48" spans="1:10" s="71" customFormat="1" x14ac:dyDescent="0.3">
      <c r="A48" s="76"/>
      <c r="B48" s="75" t="s">
        <v>102</v>
      </c>
      <c r="C48" s="65" t="s">
        <v>3</v>
      </c>
      <c r="D48" s="73">
        <v>8</v>
      </c>
      <c r="E48" s="68">
        <v>14</v>
      </c>
      <c r="F48" s="74"/>
      <c r="G48" s="70">
        <f t="shared" si="0"/>
        <v>0</v>
      </c>
      <c r="H48" s="70">
        <v>720</v>
      </c>
      <c r="I48" s="70">
        <f t="shared" si="1"/>
        <v>80640</v>
      </c>
      <c r="J48" s="70">
        <f t="shared" si="2"/>
        <v>80640</v>
      </c>
    </row>
  </sheetData>
  <mergeCells count="11">
    <mergeCell ref="A1:J1"/>
    <mergeCell ref="A2:J2"/>
    <mergeCell ref="A3:A5"/>
    <mergeCell ref="B3:B5"/>
    <mergeCell ref="C3:C5"/>
    <mergeCell ref="D3:D5"/>
    <mergeCell ref="E3:E5"/>
    <mergeCell ref="F3:I3"/>
    <mergeCell ref="J3:J5"/>
    <mergeCell ref="F4:G4"/>
    <mergeCell ref="H4:I4"/>
  </mergeCells>
  <pageMargins left="0.38541666666666669" right="0.17" top="0.17" bottom="0.17" header="0.17" footer="0.17"/>
  <pageSetup paperSize="9" orientation="landscape" horizontalDpi="180" verticalDpi="18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70" zoomScaleNormal="85" zoomScaleSheetLayoutView="70" workbookViewId="0">
      <selection activeCell="I6" sqref="I6"/>
    </sheetView>
  </sheetViews>
  <sheetFormatPr defaultColWidth="8.77734375" defaultRowHeight="15.75" x14ac:dyDescent="0.25"/>
  <cols>
    <col min="1" max="1" width="3.21875" style="54" bestFit="1" customWidth="1"/>
    <col min="2" max="2" width="27.44140625" style="54" customWidth="1"/>
    <col min="3" max="3" width="11" style="54" bestFit="1" customWidth="1"/>
    <col min="4" max="4" width="9.21875" style="54" customWidth="1"/>
    <col min="5" max="5" width="7" style="54" customWidth="1"/>
    <col min="6" max="6" width="13.109375" style="77" customWidth="1"/>
    <col min="7" max="7" width="9.77734375" style="54" customWidth="1"/>
    <col min="8" max="8" width="10" style="78" customWidth="1"/>
    <col min="9" max="9" width="11.5546875" style="54" customWidth="1"/>
    <col min="10" max="10" width="8.88671875" style="54" customWidth="1"/>
    <col min="11" max="16384" width="8.77734375" style="54"/>
  </cols>
  <sheetData>
    <row r="1" spans="1:10" ht="46.5" customHeight="1" x14ac:dyDescent="0.25">
      <c r="A1" s="139" t="s">
        <v>96</v>
      </c>
      <c r="B1" s="140"/>
      <c r="C1" s="140"/>
      <c r="D1" s="140"/>
      <c r="E1" s="140"/>
      <c r="F1" s="140"/>
      <c r="G1" s="140"/>
      <c r="H1" s="140"/>
      <c r="I1" s="140"/>
      <c r="J1" s="140"/>
    </row>
    <row r="2" spans="1:10" ht="16.5" customHeight="1" x14ac:dyDescent="0.25">
      <c r="A2" s="141" t="s">
        <v>84</v>
      </c>
      <c r="B2" s="141"/>
      <c r="C2" s="141"/>
      <c r="D2" s="141"/>
      <c r="E2" s="141"/>
      <c r="F2" s="141"/>
      <c r="G2" s="141"/>
      <c r="H2" s="141"/>
      <c r="I2" s="141"/>
      <c r="J2" s="141"/>
    </row>
    <row r="3" spans="1:10" ht="33" customHeight="1" x14ac:dyDescent="0.25">
      <c r="A3" s="142" t="s">
        <v>0</v>
      </c>
      <c r="B3" s="142" t="s">
        <v>85</v>
      </c>
      <c r="C3" s="142" t="s">
        <v>86</v>
      </c>
      <c r="D3" s="142" t="s">
        <v>87</v>
      </c>
      <c r="E3" s="142" t="s">
        <v>88</v>
      </c>
      <c r="F3" s="142" t="s">
        <v>89</v>
      </c>
      <c r="G3" s="142"/>
      <c r="H3" s="142"/>
      <c r="I3" s="142"/>
      <c r="J3" s="142" t="s">
        <v>90</v>
      </c>
    </row>
    <row r="4" spans="1:10" s="55" customFormat="1" ht="47.25" customHeight="1" x14ac:dyDescent="0.25">
      <c r="A4" s="142"/>
      <c r="B4" s="142"/>
      <c r="C4" s="142"/>
      <c r="D4" s="142"/>
      <c r="E4" s="142"/>
      <c r="F4" s="143" t="s">
        <v>154</v>
      </c>
      <c r="G4" s="144"/>
      <c r="H4" s="143" t="s">
        <v>155</v>
      </c>
      <c r="I4" s="144"/>
      <c r="J4" s="142"/>
    </row>
    <row r="5" spans="1:10" s="55" customFormat="1" ht="27" customHeight="1" x14ac:dyDescent="0.25">
      <c r="A5" s="142"/>
      <c r="B5" s="142"/>
      <c r="C5" s="142"/>
      <c r="D5" s="142"/>
      <c r="E5" s="142"/>
      <c r="F5" s="56" t="s">
        <v>91</v>
      </c>
      <c r="G5" s="57" t="s">
        <v>92</v>
      </c>
      <c r="H5" s="56" t="s">
        <v>91</v>
      </c>
      <c r="I5" s="57" t="s">
        <v>92</v>
      </c>
      <c r="J5" s="142"/>
    </row>
    <row r="6" spans="1:10" s="55" customFormat="1" ht="24" customHeight="1" x14ac:dyDescent="0.25">
      <c r="A6" s="56"/>
      <c r="B6" s="58" t="s">
        <v>93</v>
      </c>
      <c r="C6" s="56"/>
      <c r="D6" s="56"/>
      <c r="E6" s="56"/>
      <c r="F6" s="59"/>
      <c r="G6" s="60">
        <f>SUM(G7:G21)</f>
        <v>93900</v>
      </c>
      <c r="H6" s="60"/>
      <c r="I6" s="60">
        <f>SUM(I7:I21)</f>
        <v>147820</v>
      </c>
      <c r="J6" s="60">
        <f>SUM(J7:J21)</f>
        <v>53920</v>
      </c>
    </row>
    <row r="7" spans="1:10" x14ac:dyDescent="0.25">
      <c r="A7" s="56">
        <v>1</v>
      </c>
      <c r="B7" s="61" t="s">
        <v>9</v>
      </c>
      <c r="C7" s="61"/>
      <c r="D7" s="72"/>
      <c r="E7" s="68"/>
      <c r="F7" s="59"/>
      <c r="G7" s="70"/>
      <c r="H7" s="70"/>
      <c r="I7" s="70"/>
      <c r="J7" s="70"/>
    </row>
    <row r="8" spans="1:10" ht="30" customHeight="1" x14ac:dyDescent="0.25">
      <c r="A8" s="56"/>
      <c r="B8" s="64" t="s">
        <v>10</v>
      </c>
      <c r="C8" s="65" t="s">
        <v>3</v>
      </c>
      <c r="D8" s="67">
        <v>1</v>
      </c>
      <c r="E8" s="68">
        <v>4</v>
      </c>
      <c r="F8" s="69">
        <v>900</v>
      </c>
      <c r="G8" s="70">
        <f>D8*E8*F8</f>
        <v>3600</v>
      </c>
      <c r="H8" s="70">
        <v>920</v>
      </c>
      <c r="I8" s="70">
        <f>D8*E8*H8</f>
        <v>3680</v>
      </c>
      <c r="J8" s="70">
        <f>I8-G8</f>
        <v>80</v>
      </c>
    </row>
    <row r="9" spans="1:10" ht="31.5" x14ac:dyDescent="0.25">
      <c r="A9" s="56"/>
      <c r="B9" s="64" t="s">
        <v>11</v>
      </c>
      <c r="C9" s="65" t="s">
        <v>3</v>
      </c>
      <c r="D9" s="67">
        <v>1</v>
      </c>
      <c r="E9" s="68">
        <v>4</v>
      </c>
      <c r="F9" s="69">
        <v>810</v>
      </c>
      <c r="G9" s="70">
        <f t="shared" ref="G9:G21" si="0">D9*E9*F9</f>
        <v>3240</v>
      </c>
      <c r="H9" s="70">
        <v>820</v>
      </c>
      <c r="I9" s="70">
        <f t="shared" ref="I9:I21" si="1">D9*E9*H9</f>
        <v>3280</v>
      </c>
      <c r="J9" s="70">
        <f t="shared" ref="J9:J21" si="2">I9-G9</f>
        <v>40</v>
      </c>
    </row>
    <row r="10" spans="1:10" ht="31.5" x14ac:dyDescent="0.25">
      <c r="A10" s="56"/>
      <c r="B10" s="64" t="s">
        <v>12</v>
      </c>
      <c r="C10" s="65" t="s">
        <v>3</v>
      </c>
      <c r="D10" s="67">
        <v>5</v>
      </c>
      <c r="E10" s="68">
        <v>4</v>
      </c>
      <c r="F10" s="69">
        <v>675</v>
      </c>
      <c r="G10" s="70">
        <f t="shared" si="0"/>
        <v>13500</v>
      </c>
      <c r="H10" s="70">
        <v>720</v>
      </c>
      <c r="I10" s="70">
        <f t="shared" si="1"/>
        <v>14400</v>
      </c>
      <c r="J10" s="70">
        <f t="shared" si="2"/>
        <v>900</v>
      </c>
    </row>
    <row r="11" spans="1:10" ht="31.5" x14ac:dyDescent="0.25">
      <c r="A11" s="56"/>
      <c r="B11" s="64" t="s">
        <v>13</v>
      </c>
      <c r="C11" s="65" t="s">
        <v>3</v>
      </c>
      <c r="D11" s="67">
        <v>3</v>
      </c>
      <c r="E11" s="68">
        <v>3</v>
      </c>
      <c r="F11" s="69">
        <v>360</v>
      </c>
      <c r="G11" s="70">
        <f t="shared" si="0"/>
        <v>3240</v>
      </c>
      <c r="H11" s="70">
        <v>460</v>
      </c>
      <c r="I11" s="70">
        <f t="shared" si="1"/>
        <v>4140</v>
      </c>
      <c r="J11" s="70">
        <f t="shared" si="2"/>
        <v>900</v>
      </c>
    </row>
    <row r="12" spans="1:10" ht="31.5" x14ac:dyDescent="0.25">
      <c r="A12" s="56"/>
      <c r="B12" s="64" t="s">
        <v>14</v>
      </c>
      <c r="C12" s="65" t="s">
        <v>3</v>
      </c>
      <c r="D12" s="67">
        <v>10</v>
      </c>
      <c r="E12" s="68">
        <v>4</v>
      </c>
      <c r="F12" s="69">
        <v>240</v>
      </c>
      <c r="G12" s="70">
        <f t="shared" si="0"/>
        <v>9600</v>
      </c>
      <c r="H12" s="70">
        <v>360</v>
      </c>
      <c r="I12" s="70">
        <f t="shared" si="1"/>
        <v>14400</v>
      </c>
      <c r="J12" s="70">
        <f t="shared" si="2"/>
        <v>4800</v>
      </c>
    </row>
    <row r="13" spans="1:10" ht="27" customHeight="1" x14ac:dyDescent="0.25">
      <c r="A13" s="56">
        <v>2</v>
      </c>
      <c r="B13" s="61" t="s">
        <v>19</v>
      </c>
      <c r="C13" s="61"/>
      <c r="D13" s="72"/>
      <c r="E13" s="68"/>
      <c r="F13" s="59"/>
      <c r="G13" s="70"/>
      <c r="H13" s="70"/>
      <c r="I13" s="70"/>
      <c r="J13" s="70"/>
    </row>
    <row r="14" spans="1:10" ht="31.5" x14ac:dyDescent="0.25">
      <c r="A14" s="56"/>
      <c r="B14" s="64" t="s">
        <v>20</v>
      </c>
      <c r="C14" s="65" t="s">
        <v>3</v>
      </c>
      <c r="D14" s="67">
        <v>1</v>
      </c>
      <c r="E14" s="68">
        <v>4</v>
      </c>
      <c r="F14" s="69">
        <v>600</v>
      </c>
      <c r="G14" s="70">
        <f t="shared" si="0"/>
        <v>2400</v>
      </c>
      <c r="H14" s="70">
        <v>920</v>
      </c>
      <c r="I14" s="70">
        <f t="shared" si="1"/>
        <v>3680</v>
      </c>
      <c r="J14" s="70">
        <f t="shared" si="2"/>
        <v>1280</v>
      </c>
    </row>
    <row r="15" spans="1:10" ht="46.5" customHeight="1" x14ac:dyDescent="0.25">
      <c r="A15" s="56"/>
      <c r="B15" s="64" t="s">
        <v>21</v>
      </c>
      <c r="C15" s="65" t="s">
        <v>3</v>
      </c>
      <c r="D15" s="67">
        <v>2</v>
      </c>
      <c r="E15" s="68">
        <v>4</v>
      </c>
      <c r="F15" s="69">
        <v>540</v>
      </c>
      <c r="G15" s="70">
        <f t="shared" si="0"/>
        <v>4320</v>
      </c>
      <c r="H15" s="70">
        <v>820</v>
      </c>
      <c r="I15" s="70">
        <f t="shared" si="1"/>
        <v>6560</v>
      </c>
      <c r="J15" s="70">
        <f t="shared" si="2"/>
        <v>2240</v>
      </c>
    </row>
    <row r="16" spans="1:10" ht="47.25" x14ac:dyDescent="0.25">
      <c r="A16" s="56"/>
      <c r="B16" s="64" t="s">
        <v>22</v>
      </c>
      <c r="C16" s="65" t="s">
        <v>3</v>
      </c>
      <c r="D16" s="67">
        <v>22</v>
      </c>
      <c r="E16" s="68">
        <v>4</v>
      </c>
      <c r="F16" s="69">
        <v>450</v>
      </c>
      <c r="G16" s="70">
        <f t="shared" si="0"/>
        <v>39600</v>
      </c>
      <c r="H16" s="70">
        <v>720</v>
      </c>
      <c r="I16" s="70">
        <f t="shared" si="1"/>
        <v>63360</v>
      </c>
      <c r="J16" s="70">
        <f t="shared" si="2"/>
        <v>23760</v>
      </c>
    </row>
    <row r="17" spans="1:10" ht="43.5" customHeight="1" x14ac:dyDescent="0.25">
      <c r="A17" s="56"/>
      <c r="B17" s="64" t="s">
        <v>23</v>
      </c>
      <c r="C17" s="65" t="s">
        <v>3</v>
      </c>
      <c r="D17" s="67">
        <v>15</v>
      </c>
      <c r="E17" s="68">
        <v>4</v>
      </c>
      <c r="F17" s="69">
        <v>240</v>
      </c>
      <c r="G17" s="70">
        <f t="shared" si="0"/>
        <v>14400</v>
      </c>
      <c r="H17" s="70">
        <v>360</v>
      </c>
      <c r="I17" s="70">
        <f t="shared" si="1"/>
        <v>21600</v>
      </c>
      <c r="J17" s="70">
        <f t="shared" si="2"/>
        <v>7200</v>
      </c>
    </row>
    <row r="18" spans="1:10" ht="31.5" x14ac:dyDescent="0.25">
      <c r="A18" s="56">
        <v>6</v>
      </c>
      <c r="B18" s="61" t="s">
        <v>99</v>
      </c>
      <c r="C18" s="61"/>
      <c r="D18" s="72"/>
      <c r="E18" s="68"/>
      <c r="F18" s="59"/>
      <c r="G18" s="70"/>
      <c r="H18" s="70"/>
      <c r="I18" s="70"/>
      <c r="J18" s="70"/>
    </row>
    <row r="19" spans="1:10" x14ac:dyDescent="0.25">
      <c r="A19" s="65"/>
      <c r="B19" s="75" t="s">
        <v>100</v>
      </c>
      <c r="C19" s="65" t="s">
        <v>3</v>
      </c>
      <c r="D19" s="67">
        <v>1</v>
      </c>
      <c r="E19" s="68">
        <v>4</v>
      </c>
      <c r="F19" s="74"/>
      <c r="G19" s="70">
        <f t="shared" si="0"/>
        <v>0</v>
      </c>
      <c r="H19" s="70">
        <v>920</v>
      </c>
      <c r="I19" s="70">
        <f t="shared" si="1"/>
        <v>3680</v>
      </c>
      <c r="J19" s="70">
        <f t="shared" si="2"/>
        <v>3680</v>
      </c>
    </row>
    <row r="20" spans="1:10" x14ac:dyDescent="0.25">
      <c r="A20" s="62"/>
      <c r="B20" s="75" t="s">
        <v>101</v>
      </c>
      <c r="C20" s="65" t="s">
        <v>3</v>
      </c>
      <c r="D20" s="67">
        <v>1</v>
      </c>
      <c r="E20" s="68">
        <v>4</v>
      </c>
      <c r="F20" s="74"/>
      <c r="G20" s="70">
        <f t="shared" si="0"/>
        <v>0</v>
      </c>
      <c r="H20" s="70">
        <v>820</v>
      </c>
      <c r="I20" s="70">
        <f t="shared" si="1"/>
        <v>3280</v>
      </c>
      <c r="J20" s="70">
        <f t="shared" si="2"/>
        <v>3280</v>
      </c>
    </row>
    <row r="21" spans="1:10" x14ac:dyDescent="0.25">
      <c r="A21" s="62"/>
      <c r="B21" s="75" t="s">
        <v>102</v>
      </c>
      <c r="C21" s="65" t="s">
        <v>3</v>
      </c>
      <c r="D21" s="67">
        <v>2</v>
      </c>
      <c r="E21" s="68">
        <v>4</v>
      </c>
      <c r="F21" s="74"/>
      <c r="G21" s="70">
        <f t="shared" si="0"/>
        <v>0</v>
      </c>
      <c r="H21" s="70">
        <v>720</v>
      </c>
      <c r="I21" s="70">
        <f t="shared" si="1"/>
        <v>5760</v>
      </c>
      <c r="J21" s="70">
        <f t="shared" si="2"/>
        <v>5760</v>
      </c>
    </row>
  </sheetData>
  <mergeCells count="11">
    <mergeCell ref="F4:G4"/>
    <mergeCell ref="H4:I4"/>
    <mergeCell ref="A1:J1"/>
    <mergeCell ref="A2:J2"/>
    <mergeCell ref="A3:A5"/>
    <mergeCell ref="B3:B5"/>
    <mergeCell ref="C3:C5"/>
    <mergeCell ref="D3:D5"/>
    <mergeCell ref="E3:E5"/>
    <mergeCell ref="F3:I3"/>
    <mergeCell ref="J3:J5"/>
  </mergeCells>
  <pageMargins left="0.30208333333333331" right="0.15748031496062992" top="0.17" bottom="0.18" header="0.17" footer="0.17"/>
  <pageSetup paperSize="9" orientation="landscape" horizontalDpi="180" verticalDpi="18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Layout" zoomScale="70" zoomScaleNormal="70" zoomScalePageLayoutView="70" workbookViewId="0">
      <selection activeCell="J7" sqref="J7"/>
    </sheetView>
  </sheetViews>
  <sheetFormatPr defaultColWidth="8.77734375" defaultRowHeight="18.75" x14ac:dyDescent="0.3"/>
  <cols>
    <col min="1" max="1" width="3.21875" style="15" bestFit="1" customWidth="1"/>
    <col min="2" max="2" width="26.109375" style="15" customWidth="1"/>
    <col min="3" max="3" width="11" style="15" bestFit="1" customWidth="1"/>
    <col min="4" max="4" width="7.5546875" style="15" customWidth="1"/>
    <col min="5" max="5" width="10.6640625" style="15" customWidth="1"/>
    <col min="6" max="6" width="13.109375" style="28" customWidth="1"/>
    <col min="7" max="7" width="11.21875" style="1" customWidth="1"/>
    <col min="8" max="8" width="10" style="29" customWidth="1"/>
    <col min="9" max="9" width="11.6640625" style="15" customWidth="1"/>
    <col min="10" max="10" width="10.21875" style="15" customWidth="1"/>
    <col min="11" max="16384" width="8.77734375" style="15"/>
  </cols>
  <sheetData>
    <row r="1" spans="1:10" s="1" customFormat="1" ht="51.75" customHeight="1" x14ac:dyDescent="0.25">
      <c r="A1" s="146" t="s">
        <v>97</v>
      </c>
      <c r="B1" s="147"/>
      <c r="C1" s="147"/>
      <c r="D1" s="147"/>
      <c r="E1" s="147"/>
      <c r="F1" s="147"/>
      <c r="G1" s="147"/>
      <c r="H1" s="147"/>
      <c r="I1" s="147"/>
      <c r="J1" s="147"/>
    </row>
    <row r="2" spans="1:10" s="1" customFormat="1" ht="21.75" customHeight="1" x14ac:dyDescent="0.25">
      <c r="A2" s="148" t="s">
        <v>84</v>
      </c>
      <c r="B2" s="148"/>
      <c r="C2" s="148"/>
      <c r="D2" s="148"/>
      <c r="E2" s="148"/>
      <c r="F2" s="148"/>
      <c r="G2" s="148"/>
      <c r="H2" s="148"/>
      <c r="I2" s="148"/>
      <c r="J2" s="148"/>
    </row>
    <row r="3" spans="1:10" s="2" customFormat="1" ht="41.25" customHeight="1" x14ac:dyDescent="0.25">
      <c r="A3" s="149" t="s">
        <v>0</v>
      </c>
      <c r="B3" s="149" t="s">
        <v>85</v>
      </c>
      <c r="C3" s="149" t="s">
        <v>86</v>
      </c>
      <c r="D3" s="149" t="s">
        <v>87</v>
      </c>
      <c r="E3" s="149" t="s">
        <v>88</v>
      </c>
      <c r="F3" s="149" t="s">
        <v>89</v>
      </c>
      <c r="G3" s="149"/>
      <c r="H3" s="149"/>
      <c r="I3" s="149"/>
      <c r="J3" s="149" t="s">
        <v>90</v>
      </c>
    </row>
    <row r="4" spans="1:10" s="3" customFormat="1" ht="45" customHeight="1" x14ac:dyDescent="0.25">
      <c r="A4" s="149"/>
      <c r="B4" s="149"/>
      <c r="C4" s="149"/>
      <c r="D4" s="149"/>
      <c r="E4" s="149"/>
      <c r="F4" s="143" t="s">
        <v>154</v>
      </c>
      <c r="G4" s="144"/>
      <c r="H4" s="143" t="s">
        <v>155</v>
      </c>
      <c r="I4" s="144"/>
      <c r="J4" s="149"/>
    </row>
    <row r="5" spans="1:10" s="3" customFormat="1" ht="23.25" customHeight="1" x14ac:dyDescent="0.25">
      <c r="A5" s="149"/>
      <c r="B5" s="149"/>
      <c r="C5" s="149"/>
      <c r="D5" s="149"/>
      <c r="E5" s="149"/>
      <c r="F5" s="9" t="s">
        <v>91</v>
      </c>
      <c r="G5" s="6" t="s">
        <v>92</v>
      </c>
      <c r="H5" s="9" t="s">
        <v>91</v>
      </c>
      <c r="I5" s="5" t="s">
        <v>92</v>
      </c>
      <c r="J5" s="149"/>
    </row>
    <row r="6" spans="1:10" s="3" customFormat="1" ht="33" customHeight="1" x14ac:dyDescent="0.25">
      <c r="A6" s="51"/>
      <c r="B6" s="7" t="s">
        <v>93</v>
      </c>
      <c r="C6" s="51"/>
      <c r="D6" s="51"/>
      <c r="E6" s="51"/>
      <c r="F6" s="8"/>
      <c r="G6" s="8">
        <f>SUM(G8:G66)</f>
        <v>8927612</v>
      </c>
      <c r="H6" s="8"/>
      <c r="I6" s="8">
        <f>SUM(I8:I70)</f>
        <v>13819640</v>
      </c>
      <c r="J6" s="8">
        <f>I6-G6</f>
        <v>4892028</v>
      </c>
    </row>
    <row r="7" spans="1:10" s="3" customFormat="1" ht="33" customHeight="1" x14ac:dyDescent="0.25">
      <c r="A7" s="9" t="s">
        <v>38</v>
      </c>
      <c r="B7" s="10" t="s">
        <v>39</v>
      </c>
      <c r="C7" s="51"/>
      <c r="D7" s="51"/>
      <c r="E7" s="51"/>
      <c r="F7" s="8"/>
      <c r="G7" s="8"/>
      <c r="H7" s="8"/>
      <c r="I7" s="8"/>
      <c r="J7" s="8"/>
    </row>
    <row r="8" spans="1:10" x14ac:dyDescent="0.3">
      <c r="A8" s="9">
        <v>1</v>
      </c>
      <c r="B8" s="10" t="s">
        <v>104</v>
      </c>
      <c r="C8" s="10"/>
      <c r="D8" s="10"/>
      <c r="E8" s="21"/>
      <c r="F8" s="13"/>
      <c r="G8" s="13"/>
      <c r="H8" s="13"/>
      <c r="I8" s="14"/>
      <c r="J8" s="23"/>
    </row>
    <row r="9" spans="1:10" x14ac:dyDescent="0.3">
      <c r="A9" s="9"/>
      <c r="B9" s="52" t="s">
        <v>2</v>
      </c>
      <c r="C9" s="17" t="s">
        <v>3</v>
      </c>
      <c r="D9" s="19">
        <v>1</v>
      </c>
      <c r="E9" s="30">
        <v>14</v>
      </c>
      <c r="F9" s="80">
        <v>600</v>
      </c>
      <c r="G9" s="13">
        <f>D9*E9*F9</f>
        <v>8400</v>
      </c>
      <c r="H9" s="13">
        <v>920</v>
      </c>
      <c r="I9" s="14">
        <f>D9*E9*H9</f>
        <v>12880</v>
      </c>
      <c r="J9" s="14">
        <f>I9-G9</f>
        <v>4480</v>
      </c>
    </row>
    <row r="10" spans="1:10" x14ac:dyDescent="0.3">
      <c r="A10" s="9"/>
      <c r="B10" s="52" t="s">
        <v>4</v>
      </c>
      <c r="C10" s="17" t="s">
        <v>3</v>
      </c>
      <c r="D10" s="19">
        <v>6</v>
      </c>
      <c r="E10" s="30">
        <v>14</v>
      </c>
      <c r="F10" s="80">
        <v>540</v>
      </c>
      <c r="G10" s="13">
        <f t="shared" ref="G10:G35" si="0">D10*E10*F10</f>
        <v>45360</v>
      </c>
      <c r="H10" s="13">
        <v>820</v>
      </c>
      <c r="I10" s="14">
        <f t="shared" ref="I10:I66" si="1">D10*E10*H10</f>
        <v>68880</v>
      </c>
      <c r="J10" s="14">
        <f t="shared" ref="J10:J66" si="2">I10-G10</f>
        <v>23520</v>
      </c>
    </row>
    <row r="11" spans="1:10" x14ac:dyDescent="0.3">
      <c r="A11" s="9"/>
      <c r="B11" s="52" t="s">
        <v>5</v>
      </c>
      <c r="C11" s="17" t="s">
        <v>3</v>
      </c>
      <c r="D11" s="19">
        <v>50</v>
      </c>
      <c r="E11" s="30">
        <v>14</v>
      </c>
      <c r="F11" s="80">
        <v>450</v>
      </c>
      <c r="G11" s="13">
        <f t="shared" si="0"/>
        <v>315000</v>
      </c>
      <c r="H11" s="13">
        <v>720</v>
      </c>
      <c r="I11" s="14">
        <f t="shared" si="1"/>
        <v>504000</v>
      </c>
      <c r="J11" s="14">
        <f t="shared" si="2"/>
        <v>189000</v>
      </c>
    </row>
    <row r="12" spans="1:10" ht="36.75" customHeight="1" x14ac:dyDescent="0.3">
      <c r="A12" s="9">
        <v>2</v>
      </c>
      <c r="B12" s="10" t="s">
        <v>40</v>
      </c>
      <c r="C12" s="10"/>
      <c r="D12" s="11"/>
      <c r="E12" s="30"/>
      <c r="F12" s="82"/>
      <c r="G12" s="13"/>
      <c r="H12" s="13"/>
      <c r="I12" s="14"/>
      <c r="J12" s="14"/>
    </row>
    <row r="13" spans="1:10" x14ac:dyDescent="0.3">
      <c r="A13" s="9"/>
      <c r="B13" s="52" t="s">
        <v>10</v>
      </c>
      <c r="C13" s="17" t="s">
        <v>3</v>
      </c>
      <c r="D13" s="19">
        <v>1</v>
      </c>
      <c r="E13" s="30">
        <v>14</v>
      </c>
      <c r="F13" s="80">
        <v>787</v>
      </c>
      <c r="G13" s="13">
        <f t="shared" si="0"/>
        <v>11018</v>
      </c>
      <c r="H13" s="13">
        <v>800</v>
      </c>
      <c r="I13" s="14">
        <f t="shared" si="1"/>
        <v>11200</v>
      </c>
      <c r="J13" s="14">
        <f t="shared" si="2"/>
        <v>182</v>
      </c>
    </row>
    <row r="14" spans="1:10" s="45" customFormat="1" ht="39" customHeight="1" x14ac:dyDescent="0.3">
      <c r="A14" s="9"/>
      <c r="B14" s="52" t="s">
        <v>11</v>
      </c>
      <c r="C14" s="17" t="s">
        <v>3</v>
      </c>
      <c r="D14" s="19">
        <v>3</v>
      </c>
      <c r="E14" s="32">
        <v>14</v>
      </c>
      <c r="F14" s="80">
        <v>708</v>
      </c>
      <c r="G14" s="13">
        <f t="shared" si="0"/>
        <v>29736</v>
      </c>
      <c r="H14" s="13">
        <v>720</v>
      </c>
      <c r="I14" s="14">
        <f t="shared" si="1"/>
        <v>30240</v>
      </c>
      <c r="J14" s="14">
        <f t="shared" si="2"/>
        <v>504</v>
      </c>
    </row>
    <row r="15" spans="1:10" s="45" customFormat="1" x14ac:dyDescent="0.3">
      <c r="A15" s="9"/>
      <c r="B15" s="52" t="s">
        <v>5</v>
      </c>
      <c r="C15" s="17" t="s">
        <v>3</v>
      </c>
      <c r="D15" s="19">
        <v>30</v>
      </c>
      <c r="E15" s="32">
        <v>14</v>
      </c>
      <c r="F15" s="80">
        <v>590</v>
      </c>
      <c r="G15" s="13">
        <f t="shared" si="0"/>
        <v>247800</v>
      </c>
      <c r="H15" s="13">
        <v>640</v>
      </c>
      <c r="I15" s="14">
        <f t="shared" si="1"/>
        <v>268800</v>
      </c>
      <c r="J15" s="14">
        <f t="shared" si="2"/>
        <v>21000</v>
      </c>
    </row>
    <row r="16" spans="1:10" ht="38.25" customHeight="1" x14ac:dyDescent="0.3">
      <c r="A16" s="9"/>
      <c r="B16" s="52" t="s">
        <v>41</v>
      </c>
      <c r="C16" s="9"/>
      <c r="D16" s="31"/>
      <c r="E16" s="30"/>
      <c r="F16" s="8"/>
      <c r="G16" s="13"/>
      <c r="H16" s="13"/>
      <c r="I16" s="14"/>
      <c r="J16" s="14"/>
    </row>
    <row r="17" spans="1:10" s="45" customFormat="1" ht="39" customHeight="1" x14ac:dyDescent="0.3">
      <c r="A17" s="9"/>
      <c r="B17" s="52" t="s">
        <v>44</v>
      </c>
      <c r="C17" s="17" t="s">
        <v>43</v>
      </c>
      <c r="D17" s="19">
        <v>20</v>
      </c>
      <c r="E17" s="32">
        <v>1</v>
      </c>
      <c r="F17" s="24">
        <v>63</v>
      </c>
      <c r="G17" s="13">
        <f>D17*E17*F17</f>
        <v>1260</v>
      </c>
      <c r="H17" s="81">
        <v>63</v>
      </c>
      <c r="I17" s="13">
        <f>D17*E17*H17</f>
        <v>1260</v>
      </c>
      <c r="J17" s="14">
        <f t="shared" si="2"/>
        <v>0</v>
      </c>
    </row>
    <row r="18" spans="1:10" s="45" customFormat="1" ht="26.25" customHeight="1" x14ac:dyDescent="0.3">
      <c r="A18" s="9"/>
      <c r="B18" s="52" t="s">
        <v>45</v>
      </c>
      <c r="C18" s="17" t="s">
        <v>3</v>
      </c>
      <c r="D18" s="19">
        <v>45</v>
      </c>
      <c r="E18" s="32">
        <v>3</v>
      </c>
      <c r="F18" s="24">
        <v>315</v>
      </c>
      <c r="G18" s="13">
        <f t="shared" si="0"/>
        <v>42525</v>
      </c>
      <c r="H18" s="13">
        <v>400</v>
      </c>
      <c r="I18" s="14">
        <f t="shared" si="1"/>
        <v>54000</v>
      </c>
      <c r="J18" s="14">
        <f t="shared" si="2"/>
        <v>11475</v>
      </c>
    </row>
    <row r="19" spans="1:10" s="45" customFormat="1" ht="31.5" x14ac:dyDescent="0.3">
      <c r="A19" s="9"/>
      <c r="B19" s="52" t="s">
        <v>46</v>
      </c>
      <c r="C19" s="17" t="s">
        <v>3</v>
      </c>
      <c r="D19" s="19">
        <v>8</v>
      </c>
      <c r="E19" s="32">
        <v>14</v>
      </c>
      <c r="F19" s="24">
        <v>210</v>
      </c>
      <c r="G19" s="13">
        <f t="shared" si="0"/>
        <v>23520</v>
      </c>
      <c r="H19" s="13">
        <v>320</v>
      </c>
      <c r="I19" s="14">
        <f t="shared" si="1"/>
        <v>35840</v>
      </c>
      <c r="J19" s="14">
        <f t="shared" si="2"/>
        <v>12320</v>
      </c>
    </row>
    <row r="20" spans="1:10" s="45" customFormat="1" x14ac:dyDescent="0.3">
      <c r="A20" s="9">
        <v>3</v>
      </c>
      <c r="B20" s="10" t="s">
        <v>47</v>
      </c>
      <c r="C20" s="10"/>
      <c r="D20" s="11"/>
      <c r="E20" s="32"/>
      <c r="F20" s="8"/>
      <c r="G20" s="13"/>
      <c r="H20" s="13"/>
      <c r="I20" s="14"/>
      <c r="J20" s="14"/>
    </row>
    <row r="21" spans="1:10" s="45" customFormat="1" x14ac:dyDescent="0.3">
      <c r="A21" s="9"/>
      <c r="B21" s="52" t="s">
        <v>48</v>
      </c>
      <c r="C21" s="17" t="s">
        <v>3</v>
      </c>
      <c r="D21" s="19">
        <v>50</v>
      </c>
      <c r="E21" s="32">
        <v>4</v>
      </c>
      <c r="F21" s="24">
        <v>525</v>
      </c>
      <c r="G21" s="13">
        <f t="shared" si="0"/>
        <v>105000</v>
      </c>
      <c r="H21" s="13">
        <v>800</v>
      </c>
      <c r="I21" s="14">
        <f t="shared" si="1"/>
        <v>160000</v>
      </c>
      <c r="J21" s="14">
        <f t="shared" si="2"/>
        <v>55000</v>
      </c>
    </row>
    <row r="22" spans="1:10" s="45" customFormat="1" ht="31.5" x14ac:dyDescent="0.3">
      <c r="A22" s="9"/>
      <c r="B22" s="52" t="s">
        <v>49</v>
      </c>
      <c r="C22" s="17" t="s">
        <v>3</v>
      </c>
      <c r="D22" s="19">
        <v>100</v>
      </c>
      <c r="E22" s="32">
        <v>4</v>
      </c>
      <c r="F22" s="24">
        <v>473</v>
      </c>
      <c r="G22" s="13">
        <f t="shared" si="0"/>
        <v>189200</v>
      </c>
      <c r="H22" s="13">
        <v>720</v>
      </c>
      <c r="I22" s="14">
        <f t="shared" si="1"/>
        <v>288000</v>
      </c>
      <c r="J22" s="14">
        <f t="shared" si="2"/>
        <v>98800</v>
      </c>
    </row>
    <row r="23" spans="1:10" s="45" customFormat="1" ht="78.599999999999994" customHeight="1" x14ac:dyDescent="0.3">
      <c r="A23" s="9"/>
      <c r="B23" s="52" t="s">
        <v>50</v>
      </c>
      <c r="C23" s="17" t="s">
        <v>3</v>
      </c>
      <c r="D23" s="18">
        <v>3200</v>
      </c>
      <c r="E23" s="32">
        <v>4</v>
      </c>
      <c r="F23" s="24">
        <v>394</v>
      </c>
      <c r="G23" s="13">
        <f t="shared" si="0"/>
        <v>5043200</v>
      </c>
      <c r="H23" s="13">
        <v>640</v>
      </c>
      <c r="I23" s="14">
        <f t="shared" si="1"/>
        <v>8192000</v>
      </c>
      <c r="J23" s="14">
        <f t="shared" si="2"/>
        <v>3148800</v>
      </c>
    </row>
    <row r="24" spans="1:10" s="45" customFormat="1" ht="45.6" customHeight="1" x14ac:dyDescent="0.3">
      <c r="A24" s="9"/>
      <c r="B24" s="52" t="s">
        <v>51</v>
      </c>
      <c r="C24" s="17" t="s">
        <v>3</v>
      </c>
      <c r="D24" s="19">
        <v>500</v>
      </c>
      <c r="E24" s="32">
        <v>4</v>
      </c>
      <c r="F24" s="24">
        <v>210</v>
      </c>
      <c r="G24" s="13">
        <f t="shared" si="0"/>
        <v>420000</v>
      </c>
      <c r="H24" s="13">
        <v>320</v>
      </c>
      <c r="I24" s="14">
        <f t="shared" si="1"/>
        <v>640000</v>
      </c>
      <c r="J24" s="14">
        <f t="shared" si="2"/>
        <v>220000</v>
      </c>
    </row>
    <row r="25" spans="1:10" s="45" customFormat="1" x14ac:dyDescent="0.3">
      <c r="A25" s="9">
        <v>4</v>
      </c>
      <c r="B25" s="10" t="s">
        <v>24</v>
      </c>
      <c r="C25" s="10"/>
      <c r="D25" s="11"/>
      <c r="E25" s="32"/>
      <c r="F25" s="8"/>
      <c r="G25" s="13"/>
      <c r="H25" s="13"/>
      <c r="I25" s="14"/>
      <c r="J25" s="14"/>
    </row>
    <row r="26" spans="1:10" s="45" customFormat="1" ht="44.45" customHeight="1" x14ac:dyDescent="0.3">
      <c r="A26" s="17" t="s">
        <v>25</v>
      </c>
      <c r="B26" s="145" t="s">
        <v>36</v>
      </c>
      <c r="C26" s="145"/>
      <c r="D26" s="33"/>
      <c r="E26" s="12"/>
      <c r="F26" s="24"/>
      <c r="G26" s="13"/>
      <c r="H26" s="13"/>
      <c r="I26" s="14"/>
      <c r="J26" s="14"/>
    </row>
    <row r="27" spans="1:10" s="45" customFormat="1" x14ac:dyDescent="0.3">
      <c r="A27" s="9"/>
      <c r="B27" s="52" t="s">
        <v>10</v>
      </c>
      <c r="C27" s="17" t="s">
        <v>3</v>
      </c>
      <c r="D27" s="18">
        <v>1</v>
      </c>
      <c r="E27" s="12">
        <v>7</v>
      </c>
      <c r="F27" s="24">
        <v>525</v>
      </c>
      <c r="G27" s="13">
        <f>D27*E27*F27</f>
        <v>3675</v>
      </c>
      <c r="H27" s="13">
        <v>800</v>
      </c>
      <c r="I27" s="14">
        <f>D27*E27*H27</f>
        <v>5600</v>
      </c>
      <c r="J27" s="14">
        <f>I27-G27</f>
        <v>1925</v>
      </c>
    </row>
    <row r="28" spans="1:10" s="45" customFormat="1" ht="31.5" x14ac:dyDescent="0.3">
      <c r="A28" s="9"/>
      <c r="B28" s="52" t="s">
        <v>11</v>
      </c>
      <c r="C28" s="17" t="s">
        <v>3</v>
      </c>
      <c r="D28" s="18">
        <v>2</v>
      </c>
      <c r="E28" s="12">
        <v>7</v>
      </c>
      <c r="F28" s="24">
        <v>473</v>
      </c>
      <c r="G28" s="13">
        <f>D28*E28*F28</f>
        <v>6622</v>
      </c>
      <c r="H28" s="13">
        <v>720</v>
      </c>
      <c r="I28" s="14">
        <f>D28*E28*H28</f>
        <v>10080</v>
      </c>
      <c r="J28" s="14">
        <f>I28-G28</f>
        <v>3458</v>
      </c>
    </row>
    <row r="29" spans="1:10" s="45" customFormat="1" ht="30.6" customHeight="1" x14ac:dyDescent="0.3">
      <c r="A29" s="9"/>
      <c r="B29" s="52" t="s">
        <v>56</v>
      </c>
      <c r="C29" s="17" t="s">
        <v>3</v>
      </c>
      <c r="D29" s="18">
        <v>4</v>
      </c>
      <c r="E29" s="12">
        <v>7</v>
      </c>
      <c r="F29" s="24">
        <v>394</v>
      </c>
      <c r="G29" s="13">
        <f>D29*E29*F29</f>
        <v>11032</v>
      </c>
      <c r="H29" s="13">
        <v>640</v>
      </c>
      <c r="I29" s="14">
        <f>D29*E29*H29</f>
        <v>17920</v>
      </c>
      <c r="J29" s="14">
        <f>I29-G29</f>
        <v>6888</v>
      </c>
    </row>
    <row r="30" spans="1:10" s="45" customFormat="1" ht="31.5" x14ac:dyDescent="0.3">
      <c r="A30" s="9"/>
      <c r="B30" s="52" t="s">
        <v>57</v>
      </c>
      <c r="C30" s="17" t="s">
        <v>3</v>
      </c>
      <c r="D30" s="18">
        <v>4</v>
      </c>
      <c r="E30" s="12">
        <v>7</v>
      </c>
      <c r="F30" s="24">
        <v>210</v>
      </c>
      <c r="G30" s="13">
        <f>D30*E30*F30</f>
        <v>5880</v>
      </c>
      <c r="H30" s="13">
        <v>320</v>
      </c>
      <c r="I30" s="14">
        <f>D30*E30*H30</f>
        <v>8960</v>
      </c>
      <c r="J30" s="14">
        <f>I30-G30</f>
        <v>3080</v>
      </c>
    </row>
    <row r="31" spans="1:10" s="45" customFormat="1" x14ac:dyDescent="0.3">
      <c r="A31" s="17" t="s">
        <v>30</v>
      </c>
      <c r="B31" s="145" t="s">
        <v>31</v>
      </c>
      <c r="C31" s="145"/>
      <c r="D31" s="25"/>
      <c r="E31" s="32"/>
      <c r="F31" s="24"/>
      <c r="G31" s="13"/>
      <c r="H31" s="13"/>
      <c r="I31" s="14"/>
      <c r="J31" s="14"/>
    </row>
    <row r="32" spans="1:10" s="45" customFormat="1" x14ac:dyDescent="0.3">
      <c r="A32" s="9"/>
      <c r="B32" s="52" t="s">
        <v>16</v>
      </c>
      <c r="C32" s="17" t="s">
        <v>3</v>
      </c>
      <c r="D32" s="18">
        <v>1</v>
      </c>
      <c r="E32" s="12">
        <v>14</v>
      </c>
      <c r="F32" s="24">
        <v>787</v>
      </c>
      <c r="G32" s="13">
        <f t="shared" si="0"/>
        <v>11018</v>
      </c>
      <c r="H32" s="13">
        <v>800</v>
      </c>
      <c r="I32" s="14">
        <f t="shared" si="1"/>
        <v>11200</v>
      </c>
      <c r="J32" s="14">
        <f t="shared" si="2"/>
        <v>182</v>
      </c>
    </row>
    <row r="33" spans="1:10" s="45" customFormat="1" x14ac:dyDescent="0.3">
      <c r="A33" s="9"/>
      <c r="B33" s="52" t="s">
        <v>32</v>
      </c>
      <c r="C33" s="17" t="s">
        <v>3</v>
      </c>
      <c r="D33" s="18">
        <v>2</v>
      </c>
      <c r="E33" s="12">
        <v>14</v>
      </c>
      <c r="F33" s="24">
        <v>708</v>
      </c>
      <c r="G33" s="13">
        <f t="shared" si="0"/>
        <v>19824</v>
      </c>
      <c r="H33" s="13">
        <v>720</v>
      </c>
      <c r="I33" s="14">
        <f t="shared" si="1"/>
        <v>20160</v>
      </c>
      <c r="J33" s="14">
        <f t="shared" si="2"/>
        <v>336</v>
      </c>
    </row>
    <row r="34" spans="1:10" s="45" customFormat="1" x14ac:dyDescent="0.3">
      <c r="A34" s="9"/>
      <c r="B34" s="44" t="s">
        <v>105</v>
      </c>
      <c r="C34" s="17" t="s">
        <v>3</v>
      </c>
      <c r="D34" s="18">
        <v>10</v>
      </c>
      <c r="E34" s="12">
        <v>14</v>
      </c>
      <c r="F34" s="24">
        <v>590</v>
      </c>
      <c r="G34" s="13">
        <f t="shared" si="0"/>
        <v>82600</v>
      </c>
      <c r="H34" s="13">
        <v>640</v>
      </c>
      <c r="I34" s="14">
        <f t="shared" si="1"/>
        <v>89600</v>
      </c>
      <c r="J34" s="14">
        <f t="shared" si="2"/>
        <v>7000</v>
      </c>
    </row>
    <row r="35" spans="1:10" s="45" customFormat="1" ht="31.5" x14ac:dyDescent="0.3">
      <c r="A35" s="9"/>
      <c r="B35" s="52" t="s">
        <v>55</v>
      </c>
      <c r="C35" s="17" t="s">
        <v>3</v>
      </c>
      <c r="D35" s="18">
        <v>6</v>
      </c>
      <c r="E35" s="12">
        <v>14</v>
      </c>
      <c r="F35" s="24">
        <v>210</v>
      </c>
      <c r="G35" s="13">
        <f t="shared" si="0"/>
        <v>17640</v>
      </c>
      <c r="H35" s="13">
        <v>320</v>
      </c>
      <c r="I35" s="14">
        <f t="shared" si="1"/>
        <v>26880</v>
      </c>
      <c r="J35" s="14">
        <f t="shared" si="2"/>
        <v>9240</v>
      </c>
    </row>
    <row r="36" spans="1:10" s="45" customFormat="1" x14ac:dyDescent="0.3">
      <c r="A36" s="17"/>
      <c r="B36" s="145" t="s">
        <v>26</v>
      </c>
      <c r="C36" s="145"/>
      <c r="D36" s="25"/>
      <c r="E36" s="32"/>
      <c r="F36" s="24"/>
      <c r="G36" s="13"/>
      <c r="H36" s="13"/>
      <c r="I36" s="14"/>
      <c r="J36" s="14"/>
    </row>
    <row r="37" spans="1:10" s="45" customFormat="1" ht="31.5" x14ac:dyDescent="0.3">
      <c r="A37" s="9"/>
      <c r="B37" s="52" t="s">
        <v>53</v>
      </c>
      <c r="C37" s="17" t="s">
        <v>3</v>
      </c>
      <c r="D37" s="18">
        <v>600</v>
      </c>
      <c r="E37" s="12">
        <v>7</v>
      </c>
      <c r="F37" s="24">
        <v>450</v>
      </c>
      <c r="G37" s="13">
        <f>D37*E37*F37</f>
        <v>1890000</v>
      </c>
      <c r="H37" s="13">
        <v>640</v>
      </c>
      <c r="I37" s="14">
        <f>D37*E37*H37</f>
        <v>2688000</v>
      </c>
      <c r="J37" s="14">
        <f>I37-G37</f>
        <v>798000</v>
      </c>
    </row>
    <row r="38" spans="1:10" s="45" customFormat="1" ht="39.75" customHeight="1" x14ac:dyDescent="0.3">
      <c r="A38" s="9" t="s">
        <v>58</v>
      </c>
      <c r="B38" s="10" t="s">
        <v>59</v>
      </c>
      <c r="C38" s="10"/>
      <c r="D38" s="34"/>
      <c r="E38" s="12"/>
      <c r="F38" s="8"/>
      <c r="G38" s="13"/>
      <c r="H38" s="13"/>
      <c r="I38" s="14"/>
      <c r="J38" s="14"/>
    </row>
    <row r="39" spans="1:10" s="45" customFormat="1" x14ac:dyDescent="0.3">
      <c r="A39" s="9">
        <v>1</v>
      </c>
      <c r="B39" s="10" t="s">
        <v>60</v>
      </c>
      <c r="C39" s="10"/>
      <c r="D39" s="34"/>
      <c r="E39" s="12"/>
      <c r="F39" s="8"/>
      <c r="G39" s="13"/>
      <c r="H39" s="13"/>
      <c r="I39" s="14"/>
      <c r="J39" s="14"/>
    </row>
    <row r="40" spans="1:10" s="45" customFormat="1" ht="31.5" x14ac:dyDescent="0.3">
      <c r="A40" s="17" t="s">
        <v>25</v>
      </c>
      <c r="B40" s="52" t="s">
        <v>61</v>
      </c>
      <c r="C40" s="52"/>
      <c r="D40" s="33"/>
      <c r="E40" s="12"/>
      <c r="F40" s="24"/>
      <c r="G40" s="13"/>
      <c r="H40" s="13"/>
      <c r="I40" s="14"/>
      <c r="J40" s="14"/>
    </row>
    <row r="41" spans="1:10" s="45" customFormat="1" x14ac:dyDescent="0.3">
      <c r="A41" s="9"/>
      <c r="B41" s="52" t="s">
        <v>62</v>
      </c>
      <c r="C41" s="17" t="s">
        <v>3</v>
      </c>
      <c r="D41" s="18">
        <v>1</v>
      </c>
      <c r="E41" s="12">
        <v>14</v>
      </c>
      <c r="F41" s="24">
        <v>525</v>
      </c>
      <c r="G41" s="13">
        <f t="shared" ref="G41:G66" si="3">D41*E41*F41</f>
        <v>7350</v>
      </c>
      <c r="H41" s="13">
        <v>800</v>
      </c>
      <c r="I41" s="14">
        <f t="shared" si="1"/>
        <v>11200</v>
      </c>
      <c r="J41" s="14">
        <f t="shared" si="2"/>
        <v>3850</v>
      </c>
    </row>
    <row r="42" spans="1:10" s="45" customFormat="1" ht="31.5" x14ac:dyDescent="0.3">
      <c r="A42" s="9"/>
      <c r="B42" s="52" t="s">
        <v>63</v>
      </c>
      <c r="C42" s="17" t="s">
        <v>3</v>
      </c>
      <c r="D42" s="18">
        <v>4</v>
      </c>
      <c r="E42" s="12">
        <v>14</v>
      </c>
      <c r="F42" s="24">
        <v>473</v>
      </c>
      <c r="G42" s="13">
        <f t="shared" si="3"/>
        <v>26488</v>
      </c>
      <c r="H42" s="13">
        <v>720</v>
      </c>
      <c r="I42" s="14">
        <f t="shared" si="1"/>
        <v>40320</v>
      </c>
      <c r="J42" s="14">
        <f t="shared" si="2"/>
        <v>13832</v>
      </c>
    </row>
    <row r="43" spans="1:10" s="45" customFormat="1" x14ac:dyDescent="0.3">
      <c r="A43" s="9"/>
      <c r="B43" s="52" t="s">
        <v>5</v>
      </c>
      <c r="C43" s="17" t="s">
        <v>3</v>
      </c>
      <c r="D43" s="18">
        <v>14</v>
      </c>
      <c r="E43" s="12">
        <v>14</v>
      </c>
      <c r="F43" s="24">
        <v>394</v>
      </c>
      <c r="G43" s="13">
        <f t="shared" si="3"/>
        <v>77224</v>
      </c>
      <c r="H43" s="13">
        <v>640</v>
      </c>
      <c r="I43" s="14">
        <f t="shared" si="1"/>
        <v>125440</v>
      </c>
      <c r="J43" s="14">
        <f t="shared" si="2"/>
        <v>48216</v>
      </c>
    </row>
    <row r="44" spans="1:10" s="45" customFormat="1" x14ac:dyDescent="0.3">
      <c r="A44" s="9"/>
      <c r="B44" s="52" t="s">
        <v>64</v>
      </c>
      <c r="C44" s="17" t="s">
        <v>3</v>
      </c>
      <c r="D44" s="18">
        <v>8</v>
      </c>
      <c r="E44" s="12">
        <v>14</v>
      </c>
      <c r="F44" s="24">
        <v>210</v>
      </c>
      <c r="G44" s="13">
        <f t="shared" si="3"/>
        <v>23520</v>
      </c>
      <c r="H44" s="13">
        <v>320</v>
      </c>
      <c r="I44" s="14">
        <f t="shared" si="1"/>
        <v>35840</v>
      </c>
      <c r="J44" s="14">
        <f t="shared" si="2"/>
        <v>12320</v>
      </c>
    </row>
    <row r="45" spans="1:10" s="45" customFormat="1" ht="31.5" x14ac:dyDescent="0.3">
      <c r="A45" s="17" t="s">
        <v>30</v>
      </c>
      <c r="B45" s="52" t="s">
        <v>65</v>
      </c>
      <c r="C45" s="52"/>
      <c r="D45" s="33"/>
      <c r="E45" s="12"/>
      <c r="F45" s="24"/>
      <c r="G45" s="13"/>
      <c r="H45" s="13"/>
      <c r="I45" s="14"/>
      <c r="J45" s="14"/>
    </row>
    <row r="46" spans="1:10" s="45" customFormat="1" ht="31.5" x14ac:dyDescent="0.3">
      <c r="A46" s="9"/>
      <c r="B46" s="52" t="s">
        <v>53</v>
      </c>
      <c r="C46" s="17" t="s">
        <v>43</v>
      </c>
      <c r="D46" s="18">
        <v>30</v>
      </c>
      <c r="E46" s="12">
        <v>1</v>
      </c>
      <c r="F46" s="24">
        <v>630</v>
      </c>
      <c r="G46" s="13">
        <f t="shared" si="3"/>
        <v>18900</v>
      </c>
      <c r="H46" s="13">
        <v>630</v>
      </c>
      <c r="I46" s="14">
        <f t="shared" si="1"/>
        <v>18900</v>
      </c>
      <c r="J46" s="14">
        <f t="shared" si="2"/>
        <v>0</v>
      </c>
    </row>
    <row r="47" spans="1:10" s="45" customFormat="1" ht="47.25" x14ac:dyDescent="0.3">
      <c r="A47" s="17" t="s">
        <v>35</v>
      </c>
      <c r="B47" s="52" t="s">
        <v>67</v>
      </c>
      <c r="C47" s="52"/>
      <c r="D47" s="36"/>
      <c r="E47" s="12"/>
      <c r="F47" s="24"/>
      <c r="G47" s="13"/>
      <c r="H47" s="13"/>
      <c r="I47" s="14"/>
      <c r="J47" s="14"/>
    </row>
    <row r="48" spans="1:10" s="45" customFormat="1" x14ac:dyDescent="0.3">
      <c r="A48" s="9"/>
      <c r="B48" s="52" t="s">
        <v>68</v>
      </c>
      <c r="C48" s="9"/>
      <c r="D48" s="37"/>
      <c r="E48" s="12"/>
      <c r="F48" s="8"/>
      <c r="G48" s="13"/>
      <c r="H48" s="13"/>
      <c r="I48" s="14"/>
      <c r="J48" s="14"/>
    </row>
    <row r="49" spans="1:10" s="45" customFormat="1" ht="32.25" hidden="1" customHeight="1" x14ac:dyDescent="0.3">
      <c r="A49" s="9"/>
      <c r="B49" s="52" t="s">
        <v>42</v>
      </c>
      <c r="C49" s="17" t="s">
        <v>3</v>
      </c>
      <c r="D49" s="18"/>
      <c r="E49" s="12"/>
      <c r="F49" s="24">
        <v>700</v>
      </c>
      <c r="G49" s="13">
        <f t="shared" si="3"/>
        <v>0</v>
      </c>
      <c r="H49" s="13">
        <v>1035</v>
      </c>
      <c r="I49" s="14">
        <f t="shared" si="1"/>
        <v>0</v>
      </c>
      <c r="J49" s="14">
        <f t="shared" si="2"/>
        <v>0</v>
      </c>
    </row>
    <row r="50" spans="1:10" s="45" customFormat="1" ht="31.5" x14ac:dyDescent="0.3">
      <c r="A50" s="9"/>
      <c r="B50" s="52" t="s">
        <v>44</v>
      </c>
      <c r="C50" s="17" t="s">
        <v>3</v>
      </c>
      <c r="D50" s="18">
        <v>4</v>
      </c>
      <c r="E50" s="12">
        <v>1</v>
      </c>
      <c r="F50" s="24">
        <v>630</v>
      </c>
      <c r="G50" s="13">
        <f t="shared" si="3"/>
        <v>2520</v>
      </c>
      <c r="H50" s="13">
        <v>630</v>
      </c>
      <c r="I50" s="14">
        <f t="shared" si="1"/>
        <v>2520</v>
      </c>
      <c r="J50" s="14">
        <f t="shared" si="2"/>
        <v>0</v>
      </c>
    </row>
    <row r="51" spans="1:10" s="45" customFormat="1" x14ac:dyDescent="0.3">
      <c r="A51" s="9"/>
      <c r="B51" s="52" t="s">
        <v>69</v>
      </c>
      <c r="C51" s="9"/>
      <c r="D51" s="37"/>
      <c r="E51" s="12"/>
      <c r="F51" s="8"/>
      <c r="G51" s="13"/>
      <c r="H51" s="13"/>
      <c r="I51" s="14"/>
      <c r="J51" s="14"/>
    </row>
    <row r="52" spans="1:10" s="45" customFormat="1" ht="31.5" hidden="1" x14ac:dyDescent="0.3">
      <c r="A52" s="9"/>
      <c r="B52" s="52" t="s">
        <v>70</v>
      </c>
      <c r="C52" s="17" t="s">
        <v>3</v>
      </c>
      <c r="D52" s="18"/>
      <c r="E52" s="12"/>
      <c r="F52" s="24">
        <v>700</v>
      </c>
      <c r="G52" s="13">
        <f t="shared" si="3"/>
        <v>0</v>
      </c>
      <c r="H52" s="13">
        <v>1035</v>
      </c>
      <c r="I52" s="14">
        <f t="shared" si="1"/>
        <v>0</v>
      </c>
      <c r="J52" s="14">
        <f t="shared" si="2"/>
        <v>0</v>
      </c>
    </row>
    <row r="53" spans="1:10" s="45" customFormat="1" ht="31.5" x14ac:dyDescent="0.3">
      <c r="A53" s="9"/>
      <c r="B53" s="52" t="s">
        <v>44</v>
      </c>
      <c r="C53" s="17" t="s">
        <v>3</v>
      </c>
      <c r="D53" s="18">
        <v>16</v>
      </c>
      <c r="E53" s="12">
        <v>1</v>
      </c>
      <c r="F53" s="24">
        <v>630</v>
      </c>
      <c r="G53" s="13">
        <f t="shared" si="3"/>
        <v>10080</v>
      </c>
      <c r="H53" s="13">
        <v>630</v>
      </c>
      <c r="I53" s="14">
        <f t="shared" si="1"/>
        <v>10080</v>
      </c>
      <c r="J53" s="14">
        <f t="shared" si="2"/>
        <v>0</v>
      </c>
    </row>
    <row r="54" spans="1:10" s="45" customFormat="1" x14ac:dyDescent="0.3">
      <c r="A54" s="9">
        <v>2</v>
      </c>
      <c r="B54" s="10" t="s">
        <v>71</v>
      </c>
      <c r="C54" s="10"/>
      <c r="D54" s="38"/>
      <c r="E54" s="12"/>
      <c r="F54" s="8"/>
      <c r="G54" s="13"/>
      <c r="H54" s="13"/>
      <c r="I54" s="14"/>
      <c r="J54" s="14"/>
    </row>
    <row r="55" spans="1:10" s="45" customFormat="1" ht="31.5" x14ac:dyDescent="0.3">
      <c r="A55" s="17" t="s">
        <v>25</v>
      </c>
      <c r="B55" s="52" t="s">
        <v>72</v>
      </c>
      <c r="C55" s="52"/>
      <c r="D55" s="36"/>
      <c r="E55" s="12"/>
      <c r="F55" s="24"/>
      <c r="G55" s="13"/>
      <c r="H55" s="13"/>
      <c r="I55" s="14"/>
      <c r="J55" s="14"/>
    </row>
    <row r="56" spans="1:10" s="45" customFormat="1" x14ac:dyDescent="0.3">
      <c r="A56" s="9"/>
      <c r="B56" s="52" t="s">
        <v>73</v>
      </c>
      <c r="C56" s="17" t="s">
        <v>3</v>
      </c>
      <c r="D56" s="18">
        <v>1</v>
      </c>
      <c r="E56" s="12">
        <v>10</v>
      </c>
      <c r="F56" s="24">
        <v>525</v>
      </c>
      <c r="G56" s="13">
        <f t="shared" si="3"/>
        <v>5250</v>
      </c>
      <c r="H56" s="13">
        <v>800</v>
      </c>
      <c r="I56" s="14">
        <f t="shared" si="1"/>
        <v>8000</v>
      </c>
      <c r="J56" s="14">
        <f t="shared" si="2"/>
        <v>2750</v>
      </c>
    </row>
    <row r="57" spans="1:10" s="45" customFormat="1" x14ac:dyDescent="0.3">
      <c r="A57" s="9"/>
      <c r="B57" s="52" t="s">
        <v>74</v>
      </c>
      <c r="C57" s="17" t="s">
        <v>3</v>
      </c>
      <c r="D57" s="18">
        <v>24</v>
      </c>
      <c r="E57" s="12">
        <v>10</v>
      </c>
      <c r="F57" s="24">
        <v>394</v>
      </c>
      <c r="G57" s="13">
        <f t="shared" si="3"/>
        <v>94560</v>
      </c>
      <c r="H57" s="13">
        <v>640</v>
      </c>
      <c r="I57" s="14">
        <f t="shared" si="1"/>
        <v>153600</v>
      </c>
      <c r="J57" s="14">
        <f t="shared" si="2"/>
        <v>59040</v>
      </c>
    </row>
    <row r="58" spans="1:10" s="45" customFormat="1" x14ac:dyDescent="0.3">
      <c r="A58" s="17" t="s">
        <v>30</v>
      </c>
      <c r="B58" s="145" t="s">
        <v>75</v>
      </c>
      <c r="C58" s="145"/>
      <c r="D58" s="36"/>
      <c r="E58" s="12"/>
      <c r="F58" s="24"/>
      <c r="G58" s="13"/>
      <c r="H58" s="13"/>
      <c r="I58" s="14"/>
      <c r="J58" s="14"/>
    </row>
    <row r="59" spans="1:10" s="45" customFormat="1" x14ac:dyDescent="0.3">
      <c r="A59" s="9"/>
      <c r="B59" s="52" t="s">
        <v>76</v>
      </c>
      <c r="C59" s="17" t="s">
        <v>77</v>
      </c>
      <c r="D59" s="18">
        <v>20</v>
      </c>
      <c r="E59" s="12">
        <v>10</v>
      </c>
      <c r="F59" s="24">
        <v>49</v>
      </c>
      <c r="G59" s="13">
        <f t="shared" si="3"/>
        <v>9800</v>
      </c>
      <c r="H59" s="13">
        <v>49</v>
      </c>
      <c r="I59" s="14">
        <f t="shared" si="1"/>
        <v>9800</v>
      </c>
      <c r="J59" s="14">
        <f t="shared" si="2"/>
        <v>0</v>
      </c>
    </row>
    <row r="60" spans="1:10" s="45" customFormat="1" ht="31.5" x14ac:dyDescent="0.3">
      <c r="A60" s="9"/>
      <c r="B60" s="52" t="s">
        <v>78</v>
      </c>
      <c r="C60" s="17" t="s">
        <v>77</v>
      </c>
      <c r="D60" s="18">
        <v>20</v>
      </c>
      <c r="E60" s="12">
        <v>10</v>
      </c>
      <c r="F60" s="24">
        <v>42</v>
      </c>
      <c r="G60" s="13">
        <f t="shared" si="3"/>
        <v>8400</v>
      </c>
      <c r="H60" s="13">
        <v>42</v>
      </c>
      <c r="I60" s="14">
        <f t="shared" si="1"/>
        <v>8400</v>
      </c>
      <c r="J60" s="14">
        <f t="shared" si="2"/>
        <v>0</v>
      </c>
    </row>
    <row r="61" spans="1:10" s="45" customFormat="1" ht="39" customHeight="1" x14ac:dyDescent="0.3">
      <c r="A61" s="9"/>
      <c r="B61" s="52" t="s">
        <v>79</v>
      </c>
      <c r="C61" s="17" t="s">
        <v>77</v>
      </c>
      <c r="D61" s="18">
        <v>20</v>
      </c>
      <c r="E61" s="12">
        <v>10</v>
      </c>
      <c r="F61" s="24">
        <v>35</v>
      </c>
      <c r="G61" s="13">
        <f t="shared" si="3"/>
        <v>7000</v>
      </c>
      <c r="H61" s="13">
        <v>35</v>
      </c>
      <c r="I61" s="14">
        <f t="shared" si="1"/>
        <v>7000</v>
      </c>
      <c r="J61" s="14">
        <f t="shared" si="2"/>
        <v>0</v>
      </c>
    </row>
    <row r="62" spans="1:10" s="45" customFormat="1" ht="31.5" x14ac:dyDescent="0.3">
      <c r="A62" s="9"/>
      <c r="B62" s="52" t="s">
        <v>80</v>
      </c>
      <c r="C62" s="17" t="s">
        <v>77</v>
      </c>
      <c r="D62" s="18">
        <v>20</v>
      </c>
      <c r="E62" s="12">
        <v>10</v>
      </c>
      <c r="F62" s="24">
        <v>25</v>
      </c>
      <c r="G62" s="13">
        <f t="shared" si="3"/>
        <v>5000</v>
      </c>
      <c r="H62" s="13">
        <v>25</v>
      </c>
      <c r="I62" s="14">
        <f t="shared" si="1"/>
        <v>5000</v>
      </c>
      <c r="J62" s="14">
        <f t="shared" si="2"/>
        <v>0</v>
      </c>
    </row>
    <row r="63" spans="1:10" s="45" customFormat="1" ht="47.25" x14ac:dyDescent="0.3">
      <c r="A63" s="9"/>
      <c r="B63" s="52" t="s">
        <v>81</v>
      </c>
      <c r="C63" s="17" t="s">
        <v>77</v>
      </c>
      <c r="D63" s="18">
        <v>20</v>
      </c>
      <c r="E63" s="12">
        <v>10</v>
      </c>
      <c r="F63" s="24">
        <v>7</v>
      </c>
      <c r="G63" s="13">
        <f t="shared" si="3"/>
        <v>1400</v>
      </c>
      <c r="H63" s="13">
        <v>7</v>
      </c>
      <c r="I63" s="14">
        <f t="shared" si="1"/>
        <v>1400</v>
      </c>
      <c r="J63" s="14">
        <f t="shared" si="2"/>
        <v>0</v>
      </c>
    </row>
    <row r="64" spans="1:10" s="45" customFormat="1" ht="31.5" x14ac:dyDescent="0.3">
      <c r="A64" s="17" t="s">
        <v>35</v>
      </c>
      <c r="B64" s="52" t="s">
        <v>82</v>
      </c>
      <c r="C64" s="52"/>
      <c r="D64" s="36"/>
      <c r="E64" s="12"/>
      <c r="F64" s="24"/>
      <c r="G64" s="13"/>
      <c r="H64" s="13"/>
      <c r="I64" s="14"/>
      <c r="J64" s="14"/>
    </row>
    <row r="65" spans="1:10" s="45" customFormat="1" x14ac:dyDescent="0.3">
      <c r="A65" s="9"/>
      <c r="B65" s="52" t="s">
        <v>73</v>
      </c>
      <c r="C65" s="17" t="s">
        <v>3</v>
      </c>
      <c r="D65" s="18">
        <v>1</v>
      </c>
      <c r="E65" s="12">
        <v>10</v>
      </c>
      <c r="F65" s="24">
        <v>525</v>
      </c>
      <c r="G65" s="13">
        <f t="shared" si="3"/>
        <v>5250</v>
      </c>
      <c r="H65" s="13">
        <v>800</v>
      </c>
      <c r="I65" s="14">
        <f t="shared" si="1"/>
        <v>8000</v>
      </c>
      <c r="J65" s="14">
        <f t="shared" si="2"/>
        <v>2750</v>
      </c>
    </row>
    <row r="66" spans="1:10" s="45" customFormat="1" x14ac:dyDescent="0.3">
      <c r="A66" s="9"/>
      <c r="B66" s="52" t="s">
        <v>83</v>
      </c>
      <c r="C66" s="17" t="s">
        <v>3</v>
      </c>
      <c r="D66" s="18">
        <v>24</v>
      </c>
      <c r="E66" s="12">
        <v>10</v>
      </c>
      <c r="F66" s="24">
        <v>394</v>
      </c>
      <c r="G66" s="13">
        <f t="shared" si="3"/>
        <v>94560</v>
      </c>
      <c r="H66" s="13">
        <v>640</v>
      </c>
      <c r="I66" s="14">
        <f t="shared" si="1"/>
        <v>153600</v>
      </c>
      <c r="J66" s="14">
        <f t="shared" si="2"/>
        <v>59040</v>
      </c>
    </row>
    <row r="67" spans="1:10" ht="48.75" customHeight="1" x14ac:dyDescent="0.3">
      <c r="A67" s="9" t="s">
        <v>103</v>
      </c>
      <c r="B67" s="10" t="s">
        <v>99</v>
      </c>
      <c r="C67" s="10"/>
      <c r="D67" s="11"/>
      <c r="E67" s="12"/>
      <c r="F67" s="20"/>
      <c r="G67" s="13"/>
      <c r="H67" s="13"/>
      <c r="I67" s="14"/>
      <c r="J67" s="14"/>
    </row>
    <row r="68" spans="1:10" x14ac:dyDescent="0.3">
      <c r="A68" s="17"/>
      <c r="B68" s="44" t="s">
        <v>100</v>
      </c>
      <c r="C68" s="17" t="s">
        <v>3</v>
      </c>
      <c r="D68" s="19">
        <v>1</v>
      </c>
      <c r="E68" s="12">
        <v>14</v>
      </c>
      <c r="F68" s="26"/>
      <c r="G68" s="13"/>
      <c r="H68" s="13">
        <v>800</v>
      </c>
      <c r="I68" s="14">
        <f>D68*E68*H68</f>
        <v>11200</v>
      </c>
      <c r="J68" s="14">
        <f>I68-G68</f>
        <v>11200</v>
      </c>
    </row>
    <row r="69" spans="1:10" x14ac:dyDescent="0.3">
      <c r="A69" s="21"/>
      <c r="B69" s="44" t="s">
        <v>101</v>
      </c>
      <c r="C69" s="17" t="s">
        <v>3</v>
      </c>
      <c r="D69" s="19">
        <v>1</v>
      </c>
      <c r="E69" s="12">
        <v>14</v>
      </c>
      <c r="F69" s="26"/>
      <c r="G69" s="13"/>
      <c r="H69" s="13">
        <v>720</v>
      </c>
      <c r="I69" s="14">
        <f>D69*E69*H69</f>
        <v>10080</v>
      </c>
      <c r="J69" s="14">
        <f>I69-G69</f>
        <v>10080</v>
      </c>
    </row>
    <row r="70" spans="1:10" x14ac:dyDescent="0.3">
      <c r="A70" s="21"/>
      <c r="B70" s="44" t="s">
        <v>102</v>
      </c>
      <c r="C70" s="17" t="s">
        <v>3</v>
      </c>
      <c r="D70" s="19">
        <v>6</v>
      </c>
      <c r="E70" s="12">
        <v>14</v>
      </c>
      <c r="F70" s="26"/>
      <c r="G70" s="13"/>
      <c r="H70" s="13">
        <v>640</v>
      </c>
      <c r="I70" s="14">
        <f>D70*E70*H70</f>
        <v>53760</v>
      </c>
      <c r="J70" s="14">
        <f>I70-G70</f>
        <v>53760</v>
      </c>
    </row>
  </sheetData>
  <mergeCells count="15">
    <mergeCell ref="B36:C36"/>
    <mergeCell ref="B31:C31"/>
    <mergeCell ref="B26:C26"/>
    <mergeCell ref="B58:C58"/>
    <mergeCell ref="A1:J1"/>
    <mergeCell ref="A2:J2"/>
    <mergeCell ref="A3:A5"/>
    <mergeCell ref="B3:B5"/>
    <mergeCell ref="C3:C5"/>
    <mergeCell ref="D3:D5"/>
    <mergeCell ref="E3:E5"/>
    <mergeCell ref="F3:I3"/>
    <mergeCell ref="J3:J5"/>
    <mergeCell ref="F4:G4"/>
    <mergeCell ref="H4:I4"/>
  </mergeCells>
  <pageMargins left="0.41" right="0.15748031496062992" top="0.15748031496062992" bottom="0.15748031496062992" header="0.15748031496062992" footer="0.15748031496062992"/>
  <pageSetup paperSize="9" scale="95" orientation="landscape" horizontalDpi="180" verticalDpi="18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70" zoomScaleNormal="100" zoomScaleSheetLayoutView="70" zoomScalePageLayoutView="90" workbookViewId="0">
      <selection activeCell="I6" sqref="I6"/>
    </sheetView>
  </sheetViews>
  <sheetFormatPr defaultColWidth="8.77734375" defaultRowHeight="18.75" x14ac:dyDescent="0.3"/>
  <cols>
    <col min="1" max="1" width="3.21875" style="15" bestFit="1" customWidth="1"/>
    <col min="2" max="2" width="22.6640625" style="15" customWidth="1"/>
    <col min="3" max="3" width="11" style="15" bestFit="1" customWidth="1"/>
    <col min="4" max="4" width="7.5546875" style="15" customWidth="1"/>
    <col min="5" max="5" width="10.6640625" style="15" customWidth="1"/>
    <col min="6" max="6" width="13.109375" style="28" customWidth="1"/>
    <col min="7" max="7" width="8.88671875" style="1" bestFit="1" customWidth="1"/>
    <col min="8" max="8" width="10" style="29" customWidth="1"/>
    <col min="9" max="10" width="12.44140625" style="15" bestFit="1" customWidth="1"/>
    <col min="11" max="16384" width="8.77734375" style="15"/>
  </cols>
  <sheetData>
    <row r="1" spans="1:10" s="1" customFormat="1" ht="46.5" customHeight="1" x14ac:dyDescent="0.25">
      <c r="A1" s="146" t="s">
        <v>94</v>
      </c>
      <c r="B1" s="147"/>
      <c r="C1" s="147"/>
      <c r="D1" s="147"/>
      <c r="E1" s="147"/>
      <c r="F1" s="147"/>
      <c r="G1" s="147"/>
      <c r="H1" s="147"/>
      <c r="I1" s="147"/>
      <c r="J1" s="147"/>
    </row>
    <row r="2" spans="1:10" s="1" customFormat="1" ht="21.75" customHeight="1" x14ac:dyDescent="0.25">
      <c r="A2" s="148" t="s">
        <v>84</v>
      </c>
      <c r="B2" s="148"/>
      <c r="C2" s="148"/>
      <c r="D2" s="148"/>
      <c r="E2" s="148"/>
      <c r="F2" s="148"/>
      <c r="G2" s="148"/>
      <c r="H2" s="148"/>
      <c r="I2" s="148"/>
      <c r="J2" s="148"/>
    </row>
    <row r="3" spans="1:10" s="2" customFormat="1" ht="54" customHeight="1" x14ac:dyDescent="0.25">
      <c r="A3" s="149" t="s">
        <v>0</v>
      </c>
      <c r="B3" s="149" t="s">
        <v>85</v>
      </c>
      <c r="C3" s="149" t="s">
        <v>86</v>
      </c>
      <c r="D3" s="149" t="s">
        <v>87</v>
      </c>
      <c r="E3" s="149" t="s">
        <v>88</v>
      </c>
      <c r="F3" s="149" t="s">
        <v>89</v>
      </c>
      <c r="G3" s="149"/>
      <c r="H3" s="149"/>
      <c r="I3" s="149"/>
      <c r="J3" s="149" t="s">
        <v>90</v>
      </c>
    </row>
    <row r="4" spans="1:10" s="3" customFormat="1" ht="47.25" customHeight="1" x14ac:dyDescent="0.25">
      <c r="A4" s="149"/>
      <c r="B4" s="149"/>
      <c r="C4" s="149"/>
      <c r="D4" s="149"/>
      <c r="E4" s="149"/>
      <c r="F4" s="143" t="s">
        <v>154</v>
      </c>
      <c r="G4" s="144"/>
      <c r="H4" s="143" t="s">
        <v>155</v>
      </c>
      <c r="I4" s="144"/>
      <c r="J4" s="149"/>
    </row>
    <row r="5" spans="1:10" s="3" customFormat="1" ht="33" customHeight="1" x14ac:dyDescent="0.25">
      <c r="A5" s="149"/>
      <c r="B5" s="149"/>
      <c r="C5" s="149"/>
      <c r="D5" s="149"/>
      <c r="E5" s="149"/>
      <c r="F5" s="9" t="s">
        <v>91</v>
      </c>
      <c r="G5" s="6" t="s">
        <v>92</v>
      </c>
      <c r="H5" s="9" t="s">
        <v>91</v>
      </c>
      <c r="I5" s="5" t="s">
        <v>92</v>
      </c>
      <c r="J5" s="149"/>
    </row>
    <row r="6" spans="1:10" s="3" customFormat="1" ht="27.6" customHeight="1" x14ac:dyDescent="0.25">
      <c r="A6" s="51"/>
      <c r="B6" s="7" t="s">
        <v>93</v>
      </c>
      <c r="C6" s="51"/>
      <c r="D6" s="51"/>
      <c r="E6" s="51"/>
      <c r="F6" s="20"/>
      <c r="G6" s="8">
        <f>SUM(G7:G58)</f>
        <v>919269</v>
      </c>
      <c r="H6" s="8"/>
      <c r="I6" s="37">
        <f>SUM(I7:I62)</f>
        <v>1248400</v>
      </c>
      <c r="J6" s="39">
        <f>I6-G6</f>
        <v>329131</v>
      </c>
    </row>
    <row r="7" spans="1:10" s="45" customFormat="1" ht="60" customHeight="1" x14ac:dyDescent="0.3">
      <c r="A7" s="9" t="s">
        <v>38</v>
      </c>
      <c r="B7" s="10" t="s">
        <v>39</v>
      </c>
      <c r="C7" s="10"/>
      <c r="D7" s="34"/>
      <c r="E7" s="12"/>
      <c r="F7" s="22"/>
      <c r="G7" s="13"/>
      <c r="H7" s="13"/>
      <c r="I7" s="12"/>
      <c r="J7" s="12"/>
    </row>
    <row r="8" spans="1:10" s="45" customFormat="1" ht="31.5" x14ac:dyDescent="0.3">
      <c r="A8" s="9">
        <v>1</v>
      </c>
      <c r="B8" s="10" t="s">
        <v>40</v>
      </c>
      <c r="C8" s="10"/>
      <c r="D8" s="34"/>
      <c r="E8" s="12"/>
      <c r="F8" s="20"/>
      <c r="G8" s="40"/>
      <c r="H8" s="13"/>
      <c r="I8" s="12"/>
      <c r="J8" s="12"/>
    </row>
    <row r="9" spans="1:10" s="45" customFormat="1" ht="31.5" x14ac:dyDescent="0.3">
      <c r="A9" s="9"/>
      <c r="B9" s="52" t="s">
        <v>10</v>
      </c>
      <c r="C9" s="17" t="s">
        <v>3</v>
      </c>
      <c r="D9" s="18">
        <v>1</v>
      </c>
      <c r="E9" s="12">
        <v>10</v>
      </c>
      <c r="F9" s="80">
        <v>787</v>
      </c>
      <c r="G9" s="13">
        <f t="shared" ref="G9:G20" si="0">D9*E9*F9</f>
        <v>7870</v>
      </c>
      <c r="H9" s="13">
        <v>800</v>
      </c>
      <c r="I9" s="12">
        <f>D9*E9*H9</f>
        <v>8000</v>
      </c>
      <c r="J9" s="12">
        <f>I9-G9</f>
        <v>130</v>
      </c>
    </row>
    <row r="10" spans="1:10" s="45" customFormat="1" ht="31.5" x14ac:dyDescent="0.3">
      <c r="A10" s="9"/>
      <c r="B10" s="52" t="s">
        <v>11</v>
      </c>
      <c r="C10" s="17" t="s">
        <v>3</v>
      </c>
      <c r="D10" s="18">
        <v>2</v>
      </c>
      <c r="E10" s="12">
        <v>10</v>
      </c>
      <c r="F10" s="80">
        <v>708</v>
      </c>
      <c r="G10" s="13">
        <f t="shared" si="0"/>
        <v>14160</v>
      </c>
      <c r="H10" s="13">
        <v>720</v>
      </c>
      <c r="I10" s="12">
        <f t="shared" ref="I10:I62" si="1">D10*E10*H10</f>
        <v>14400</v>
      </c>
      <c r="J10" s="12">
        <f t="shared" ref="J10:J62" si="2">I10-G10</f>
        <v>240</v>
      </c>
    </row>
    <row r="11" spans="1:10" s="45" customFormat="1" x14ac:dyDescent="0.3">
      <c r="A11" s="9"/>
      <c r="B11" s="52" t="s">
        <v>5</v>
      </c>
      <c r="C11" s="17" t="s">
        <v>3</v>
      </c>
      <c r="D11" s="18">
        <v>4</v>
      </c>
      <c r="E11" s="12">
        <v>10</v>
      </c>
      <c r="F11" s="80">
        <v>590</v>
      </c>
      <c r="G11" s="13">
        <f t="shared" si="0"/>
        <v>23600</v>
      </c>
      <c r="H11" s="13">
        <v>640</v>
      </c>
      <c r="I11" s="12">
        <f t="shared" si="1"/>
        <v>25600</v>
      </c>
      <c r="J11" s="12">
        <f t="shared" si="2"/>
        <v>2000</v>
      </c>
    </row>
    <row r="12" spans="1:10" s="45" customFormat="1" ht="31.5" x14ac:dyDescent="0.3">
      <c r="A12" s="9"/>
      <c r="B12" s="52" t="s">
        <v>41</v>
      </c>
      <c r="C12" s="9"/>
      <c r="D12" s="37"/>
      <c r="E12" s="12"/>
      <c r="F12" s="20"/>
      <c r="G12" s="13"/>
      <c r="H12" s="13"/>
      <c r="I12" s="12">
        <f t="shared" si="1"/>
        <v>0</v>
      </c>
      <c r="J12" s="12"/>
    </row>
    <row r="13" spans="1:10" s="45" customFormat="1" ht="31.5" x14ac:dyDescent="0.3">
      <c r="A13" s="9"/>
      <c r="B13" s="52" t="s">
        <v>42</v>
      </c>
      <c r="C13" s="17" t="s">
        <v>43</v>
      </c>
      <c r="D13" s="18"/>
      <c r="E13" s="12"/>
      <c r="F13" s="24">
        <v>70</v>
      </c>
      <c r="G13" s="13">
        <f t="shared" si="0"/>
        <v>0</v>
      </c>
      <c r="H13" s="81">
        <v>70</v>
      </c>
      <c r="I13" s="12">
        <f t="shared" si="1"/>
        <v>0</v>
      </c>
      <c r="J13" s="12">
        <f t="shared" si="2"/>
        <v>0</v>
      </c>
    </row>
    <row r="14" spans="1:10" s="45" customFormat="1" ht="31.5" x14ac:dyDescent="0.3">
      <c r="A14" s="9"/>
      <c r="B14" s="52" t="s">
        <v>45</v>
      </c>
      <c r="C14" s="17" t="s">
        <v>3</v>
      </c>
      <c r="D14" s="18">
        <v>3</v>
      </c>
      <c r="E14" s="12">
        <v>3</v>
      </c>
      <c r="F14" s="24">
        <v>315</v>
      </c>
      <c r="G14" s="13">
        <f t="shared" si="0"/>
        <v>2835</v>
      </c>
      <c r="H14" s="13">
        <v>400</v>
      </c>
      <c r="I14" s="12">
        <f t="shared" si="1"/>
        <v>3600</v>
      </c>
      <c r="J14" s="12">
        <f t="shared" si="2"/>
        <v>765</v>
      </c>
    </row>
    <row r="15" spans="1:10" s="45" customFormat="1" ht="31.5" x14ac:dyDescent="0.3">
      <c r="A15" s="9"/>
      <c r="B15" s="52" t="s">
        <v>46</v>
      </c>
      <c r="C15" s="17" t="s">
        <v>3</v>
      </c>
      <c r="D15" s="18">
        <v>8</v>
      </c>
      <c r="E15" s="12">
        <v>10</v>
      </c>
      <c r="F15" s="24">
        <v>210</v>
      </c>
      <c r="G15" s="13">
        <f t="shared" si="0"/>
        <v>16800</v>
      </c>
      <c r="H15" s="13">
        <v>320</v>
      </c>
      <c r="I15" s="12">
        <f t="shared" si="1"/>
        <v>25600</v>
      </c>
      <c r="J15" s="12">
        <f t="shared" si="2"/>
        <v>8800</v>
      </c>
    </row>
    <row r="16" spans="1:10" s="45" customFormat="1" x14ac:dyDescent="0.3">
      <c r="A16" s="9">
        <v>2</v>
      </c>
      <c r="B16" s="10" t="s">
        <v>47</v>
      </c>
      <c r="C16" s="10"/>
      <c r="D16" s="38"/>
      <c r="E16" s="12"/>
      <c r="F16" s="20"/>
      <c r="G16" s="13"/>
      <c r="H16" s="13"/>
      <c r="I16" s="12">
        <f t="shared" si="1"/>
        <v>0</v>
      </c>
      <c r="J16" s="12">
        <f t="shared" si="2"/>
        <v>0</v>
      </c>
    </row>
    <row r="17" spans="1:10" s="45" customFormat="1" ht="31.5" x14ac:dyDescent="0.3">
      <c r="A17" s="9"/>
      <c r="B17" s="52" t="s">
        <v>48</v>
      </c>
      <c r="C17" s="17" t="s">
        <v>3</v>
      </c>
      <c r="D17" s="18">
        <v>1</v>
      </c>
      <c r="E17" s="12">
        <v>4</v>
      </c>
      <c r="F17" s="24">
        <v>525</v>
      </c>
      <c r="G17" s="13">
        <f t="shared" si="0"/>
        <v>2100</v>
      </c>
      <c r="H17" s="13">
        <v>800</v>
      </c>
      <c r="I17" s="12">
        <f t="shared" si="1"/>
        <v>3200</v>
      </c>
      <c r="J17" s="12">
        <f t="shared" si="2"/>
        <v>1100</v>
      </c>
    </row>
    <row r="18" spans="1:10" s="45" customFormat="1" ht="31.5" x14ac:dyDescent="0.3">
      <c r="A18" s="9"/>
      <c r="B18" s="52" t="s">
        <v>49</v>
      </c>
      <c r="C18" s="17" t="s">
        <v>3</v>
      </c>
      <c r="D18" s="18">
        <v>3</v>
      </c>
      <c r="E18" s="12">
        <v>4</v>
      </c>
      <c r="F18" s="24">
        <v>473</v>
      </c>
      <c r="G18" s="13">
        <f t="shared" si="0"/>
        <v>5676</v>
      </c>
      <c r="H18" s="13">
        <v>720</v>
      </c>
      <c r="I18" s="12">
        <f t="shared" si="1"/>
        <v>8640</v>
      </c>
      <c r="J18" s="12">
        <f t="shared" si="2"/>
        <v>2964</v>
      </c>
    </row>
    <row r="19" spans="1:10" s="45" customFormat="1" ht="63" x14ac:dyDescent="0.3">
      <c r="A19" s="9"/>
      <c r="B19" s="52" t="s">
        <v>50</v>
      </c>
      <c r="C19" s="17" t="s">
        <v>3</v>
      </c>
      <c r="D19" s="18">
        <v>105</v>
      </c>
      <c r="E19" s="12">
        <v>4</v>
      </c>
      <c r="F19" s="24">
        <v>394</v>
      </c>
      <c r="G19" s="13">
        <f t="shared" si="0"/>
        <v>165480</v>
      </c>
      <c r="H19" s="13">
        <v>640</v>
      </c>
      <c r="I19" s="12">
        <f t="shared" si="1"/>
        <v>268800</v>
      </c>
      <c r="J19" s="12">
        <f t="shared" si="2"/>
        <v>103320</v>
      </c>
    </row>
    <row r="20" spans="1:10" s="45" customFormat="1" ht="31.5" x14ac:dyDescent="0.3">
      <c r="A20" s="9"/>
      <c r="B20" s="52" t="s">
        <v>51</v>
      </c>
      <c r="C20" s="17" t="s">
        <v>3</v>
      </c>
      <c r="D20" s="18">
        <v>10</v>
      </c>
      <c r="E20" s="12">
        <v>4</v>
      </c>
      <c r="F20" s="24">
        <v>210</v>
      </c>
      <c r="G20" s="13">
        <f t="shared" si="0"/>
        <v>8400</v>
      </c>
      <c r="H20" s="13">
        <v>320</v>
      </c>
      <c r="I20" s="12">
        <f t="shared" si="1"/>
        <v>12800</v>
      </c>
      <c r="J20" s="12">
        <f t="shared" si="2"/>
        <v>4400</v>
      </c>
    </row>
    <row r="21" spans="1:10" s="45" customFormat="1" x14ac:dyDescent="0.3">
      <c r="A21" s="9">
        <v>3</v>
      </c>
      <c r="B21" s="10" t="s">
        <v>24</v>
      </c>
      <c r="C21" s="10"/>
      <c r="D21" s="38"/>
      <c r="E21" s="12"/>
      <c r="F21" s="20"/>
      <c r="G21" s="13"/>
      <c r="H21" s="13"/>
      <c r="I21" s="12"/>
      <c r="J21" s="12"/>
    </row>
    <row r="22" spans="1:10" s="45" customFormat="1" ht="36" customHeight="1" x14ac:dyDescent="0.3">
      <c r="A22" s="9" t="s">
        <v>25</v>
      </c>
      <c r="B22" s="150" t="s">
        <v>36</v>
      </c>
      <c r="C22" s="151"/>
      <c r="D22" s="87"/>
      <c r="E22" s="88"/>
      <c r="F22" s="89"/>
      <c r="G22" s="81"/>
      <c r="H22" s="90"/>
      <c r="I22" s="91"/>
      <c r="J22" s="88"/>
    </row>
    <row r="23" spans="1:10" s="45" customFormat="1" ht="31.5" x14ac:dyDescent="0.3">
      <c r="A23" s="9"/>
      <c r="B23" s="53" t="s">
        <v>10</v>
      </c>
      <c r="C23" s="17" t="s">
        <v>3</v>
      </c>
      <c r="D23" s="92">
        <v>1</v>
      </c>
      <c r="E23" s="88">
        <v>7</v>
      </c>
      <c r="F23" s="80">
        <v>525</v>
      </c>
      <c r="G23" s="81">
        <f>D23*E23*F23</f>
        <v>3675</v>
      </c>
      <c r="H23" s="90">
        <v>800</v>
      </c>
      <c r="I23" s="91">
        <f>D23*E23*H23</f>
        <v>5600</v>
      </c>
      <c r="J23" s="88">
        <f>I23-G23</f>
        <v>1925</v>
      </c>
    </row>
    <row r="24" spans="1:10" s="45" customFormat="1" ht="31.5" x14ac:dyDescent="0.3">
      <c r="A24" s="9"/>
      <c r="B24" s="53" t="s">
        <v>11</v>
      </c>
      <c r="C24" s="17" t="s">
        <v>3</v>
      </c>
      <c r="D24" s="92">
        <v>2</v>
      </c>
      <c r="E24" s="88">
        <v>7</v>
      </c>
      <c r="F24" s="80">
        <v>473</v>
      </c>
      <c r="G24" s="81">
        <f>D24*E24*F24</f>
        <v>6622</v>
      </c>
      <c r="H24" s="90">
        <v>720</v>
      </c>
      <c r="I24" s="91">
        <f>D24*E24*H24</f>
        <v>10080</v>
      </c>
      <c r="J24" s="88">
        <f>I24-G24</f>
        <v>3458</v>
      </c>
    </row>
    <row r="25" spans="1:10" s="45" customFormat="1" ht="34.5" customHeight="1" x14ac:dyDescent="0.3">
      <c r="A25" s="9"/>
      <c r="B25" s="53" t="s">
        <v>56</v>
      </c>
      <c r="C25" s="17" t="s">
        <v>3</v>
      </c>
      <c r="D25" s="92">
        <f>4+30</f>
        <v>34</v>
      </c>
      <c r="E25" s="88">
        <v>7</v>
      </c>
      <c r="F25" s="80">
        <v>394</v>
      </c>
      <c r="G25" s="81">
        <f>(4*E25*F25)+(30*5*525)</f>
        <v>89782</v>
      </c>
      <c r="H25" s="90">
        <v>640</v>
      </c>
      <c r="I25" s="91">
        <f>D25*E25*H25</f>
        <v>152320</v>
      </c>
      <c r="J25" s="88">
        <f>I25-G25</f>
        <v>62538</v>
      </c>
    </row>
    <row r="26" spans="1:10" s="45" customFormat="1" ht="31.5" x14ac:dyDescent="0.3">
      <c r="A26" s="9"/>
      <c r="B26" s="53" t="s">
        <v>57</v>
      </c>
      <c r="C26" s="17" t="s">
        <v>3</v>
      </c>
      <c r="D26" s="92">
        <v>4</v>
      </c>
      <c r="E26" s="88">
        <v>7</v>
      </c>
      <c r="F26" s="80">
        <v>210</v>
      </c>
      <c r="G26" s="81">
        <f>D26*E26*F26</f>
        <v>5880</v>
      </c>
      <c r="H26" s="90">
        <v>320</v>
      </c>
      <c r="I26" s="91">
        <f>D26*E26*H26</f>
        <v>8960</v>
      </c>
      <c r="J26" s="88">
        <f>I26-G26</f>
        <v>3080</v>
      </c>
    </row>
    <row r="27" spans="1:10" s="45" customFormat="1" x14ac:dyDescent="0.3">
      <c r="A27" s="17" t="s">
        <v>30</v>
      </c>
      <c r="B27" s="145" t="s">
        <v>31</v>
      </c>
      <c r="C27" s="145"/>
      <c r="D27" s="87"/>
      <c r="E27" s="88"/>
      <c r="F27" s="89"/>
      <c r="G27" s="81"/>
      <c r="H27" s="90"/>
      <c r="I27" s="91"/>
      <c r="J27" s="88"/>
    </row>
    <row r="28" spans="1:10" s="45" customFormat="1" x14ac:dyDescent="0.3">
      <c r="A28" s="9"/>
      <c r="B28" s="53" t="s">
        <v>16</v>
      </c>
      <c r="C28" s="17" t="s">
        <v>3</v>
      </c>
      <c r="D28" s="92">
        <v>1</v>
      </c>
      <c r="E28" s="88">
        <v>14</v>
      </c>
      <c r="F28" s="80">
        <v>787</v>
      </c>
      <c r="G28" s="81">
        <f t="shared" ref="G28:G31" si="3">D28*E28*F28</f>
        <v>11018</v>
      </c>
      <c r="H28" s="90">
        <v>800</v>
      </c>
      <c r="I28" s="91">
        <f t="shared" ref="I28:I31" si="4">D28*E28*H28</f>
        <v>11200</v>
      </c>
      <c r="J28" s="88">
        <f>I28-G28</f>
        <v>182</v>
      </c>
    </row>
    <row r="29" spans="1:10" s="45" customFormat="1" x14ac:dyDescent="0.3">
      <c r="A29" s="9"/>
      <c r="B29" s="53" t="s">
        <v>32</v>
      </c>
      <c r="C29" s="17" t="s">
        <v>3</v>
      </c>
      <c r="D29" s="92">
        <v>2</v>
      </c>
      <c r="E29" s="88">
        <v>14</v>
      </c>
      <c r="F29" s="80">
        <v>708</v>
      </c>
      <c r="G29" s="81">
        <f t="shared" si="3"/>
        <v>19824</v>
      </c>
      <c r="H29" s="90">
        <v>720</v>
      </c>
      <c r="I29" s="91">
        <f t="shared" si="4"/>
        <v>20160</v>
      </c>
      <c r="J29" s="88">
        <f t="shared" ref="J29:J31" si="5">I29-G29</f>
        <v>336</v>
      </c>
    </row>
    <row r="30" spans="1:10" s="45" customFormat="1" ht="31.5" x14ac:dyDescent="0.3">
      <c r="A30" s="9"/>
      <c r="B30" s="53" t="s">
        <v>54</v>
      </c>
      <c r="C30" s="17" t="s">
        <v>3</v>
      </c>
      <c r="D30" s="92">
        <v>10</v>
      </c>
      <c r="E30" s="88">
        <v>14</v>
      </c>
      <c r="F30" s="80">
        <v>590</v>
      </c>
      <c r="G30" s="81">
        <f t="shared" si="3"/>
        <v>82600</v>
      </c>
      <c r="H30" s="90">
        <v>640</v>
      </c>
      <c r="I30" s="91">
        <f t="shared" si="4"/>
        <v>89600</v>
      </c>
      <c r="J30" s="88">
        <f t="shared" si="5"/>
        <v>7000</v>
      </c>
    </row>
    <row r="31" spans="1:10" s="45" customFormat="1" ht="39" customHeight="1" x14ac:dyDescent="0.3">
      <c r="A31" s="9"/>
      <c r="B31" s="53" t="s">
        <v>55</v>
      </c>
      <c r="C31" s="17" t="s">
        <v>3</v>
      </c>
      <c r="D31" s="92">
        <v>5</v>
      </c>
      <c r="E31" s="88">
        <v>14</v>
      </c>
      <c r="F31" s="80">
        <v>210</v>
      </c>
      <c r="G31" s="81">
        <f t="shared" si="3"/>
        <v>14700</v>
      </c>
      <c r="H31" s="90">
        <v>320</v>
      </c>
      <c r="I31" s="91">
        <f t="shared" si="4"/>
        <v>22400</v>
      </c>
      <c r="J31" s="88">
        <f t="shared" si="5"/>
        <v>7700</v>
      </c>
    </row>
    <row r="32" spans="1:10" s="45" customFormat="1" ht="31.5" x14ac:dyDescent="0.3">
      <c r="A32" s="9" t="s">
        <v>58</v>
      </c>
      <c r="B32" s="10" t="s">
        <v>59</v>
      </c>
      <c r="C32" s="10"/>
      <c r="D32" s="38"/>
      <c r="E32" s="12"/>
      <c r="F32" s="20"/>
      <c r="G32" s="13"/>
      <c r="H32" s="13"/>
      <c r="I32" s="12"/>
      <c r="J32" s="12"/>
    </row>
    <row r="33" spans="1:10" s="45" customFormat="1" x14ac:dyDescent="0.3">
      <c r="A33" s="9">
        <v>1</v>
      </c>
      <c r="B33" s="10" t="s">
        <v>60</v>
      </c>
      <c r="C33" s="10"/>
      <c r="D33" s="38"/>
      <c r="E33" s="12"/>
      <c r="F33" s="20"/>
      <c r="G33" s="13"/>
      <c r="H33" s="13"/>
      <c r="I33" s="12"/>
      <c r="J33" s="12"/>
    </row>
    <row r="34" spans="1:10" s="45" customFormat="1" ht="47.25" x14ac:dyDescent="0.3">
      <c r="A34" s="17" t="s">
        <v>25</v>
      </c>
      <c r="B34" s="52" t="s">
        <v>61</v>
      </c>
      <c r="C34" s="52"/>
      <c r="D34" s="36"/>
      <c r="E34" s="12"/>
      <c r="F34" s="26"/>
      <c r="G34" s="13"/>
      <c r="H34" s="13"/>
      <c r="I34" s="12"/>
      <c r="J34" s="12"/>
    </row>
    <row r="35" spans="1:10" s="45" customFormat="1" ht="31.5" x14ac:dyDescent="0.3">
      <c r="A35" s="9"/>
      <c r="B35" s="52" t="s">
        <v>62</v>
      </c>
      <c r="C35" s="17" t="s">
        <v>3</v>
      </c>
      <c r="D35" s="18">
        <v>1</v>
      </c>
      <c r="E35" s="12">
        <v>10</v>
      </c>
      <c r="F35" s="24">
        <v>525</v>
      </c>
      <c r="G35" s="13">
        <f t="shared" ref="G35:G58" si="6">D35*E35*F35</f>
        <v>5250</v>
      </c>
      <c r="H35" s="13">
        <v>800</v>
      </c>
      <c r="I35" s="12">
        <f t="shared" si="1"/>
        <v>8000</v>
      </c>
      <c r="J35" s="12">
        <f t="shared" si="2"/>
        <v>2750</v>
      </c>
    </row>
    <row r="36" spans="1:10" s="45" customFormat="1" ht="31.5" x14ac:dyDescent="0.3">
      <c r="A36" s="9"/>
      <c r="B36" s="52" t="s">
        <v>63</v>
      </c>
      <c r="C36" s="17" t="s">
        <v>3</v>
      </c>
      <c r="D36" s="18">
        <v>4</v>
      </c>
      <c r="E36" s="12">
        <v>10</v>
      </c>
      <c r="F36" s="24">
        <v>473</v>
      </c>
      <c r="G36" s="13">
        <f t="shared" si="6"/>
        <v>18920</v>
      </c>
      <c r="H36" s="13">
        <v>720</v>
      </c>
      <c r="I36" s="12">
        <f t="shared" si="1"/>
        <v>28800</v>
      </c>
      <c r="J36" s="12">
        <f t="shared" si="2"/>
        <v>9880</v>
      </c>
    </row>
    <row r="37" spans="1:10" s="45" customFormat="1" x14ac:dyDescent="0.3">
      <c r="A37" s="9"/>
      <c r="B37" s="52" t="s">
        <v>5</v>
      </c>
      <c r="C37" s="17" t="s">
        <v>3</v>
      </c>
      <c r="D37" s="18">
        <v>4</v>
      </c>
      <c r="E37" s="12">
        <v>10</v>
      </c>
      <c r="F37" s="24">
        <v>394</v>
      </c>
      <c r="G37" s="13">
        <f t="shared" si="6"/>
        <v>15760</v>
      </c>
      <c r="H37" s="13">
        <v>640</v>
      </c>
      <c r="I37" s="12">
        <f t="shared" si="1"/>
        <v>25600</v>
      </c>
      <c r="J37" s="12">
        <f t="shared" si="2"/>
        <v>9840</v>
      </c>
    </row>
    <row r="38" spans="1:10" s="45" customFormat="1" x14ac:dyDescent="0.3">
      <c r="A38" s="9"/>
      <c r="B38" s="52" t="s">
        <v>64</v>
      </c>
      <c r="C38" s="17" t="s">
        <v>3</v>
      </c>
      <c r="D38" s="18">
        <v>4</v>
      </c>
      <c r="E38" s="12">
        <v>10</v>
      </c>
      <c r="F38" s="24">
        <v>210</v>
      </c>
      <c r="G38" s="13">
        <f t="shared" si="6"/>
        <v>8400</v>
      </c>
      <c r="H38" s="13">
        <v>320</v>
      </c>
      <c r="I38" s="12">
        <f t="shared" si="1"/>
        <v>12800</v>
      </c>
      <c r="J38" s="12">
        <f t="shared" si="2"/>
        <v>4400</v>
      </c>
    </row>
    <row r="39" spans="1:10" s="45" customFormat="1" ht="31.5" x14ac:dyDescent="0.3">
      <c r="A39" s="17" t="s">
        <v>30</v>
      </c>
      <c r="B39" s="52" t="s">
        <v>65</v>
      </c>
      <c r="C39" s="52"/>
      <c r="D39" s="36"/>
      <c r="E39" s="12"/>
      <c r="F39" s="26"/>
      <c r="G39" s="13"/>
      <c r="H39" s="13"/>
      <c r="I39" s="12"/>
      <c r="J39" s="12"/>
    </row>
    <row r="40" spans="1:10" s="45" customFormat="1" ht="63.75" customHeight="1" x14ac:dyDescent="0.3">
      <c r="A40" s="9"/>
      <c r="B40" s="52" t="s">
        <v>66</v>
      </c>
      <c r="C40" s="17" t="s">
        <v>43</v>
      </c>
      <c r="D40" s="18">
        <v>27</v>
      </c>
      <c r="E40" s="12">
        <v>1</v>
      </c>
      <c r="F40" s="24">
        <v>700</v>
      </c>
      <c r="G40" s="13">
        <f t="shared" si="6"/>
        <v>18900</v>
      </c>
      <c r="H40" s="13">
        <v>700</v>
      </c>
      <c r="I40" s="12">
        <f t="shared" si="1"/>
        <v>18900</v>
      </c>
      <c r="J40" s="12">
        <f t="shared" si="2"/>
        <v>0</v>
      </c>
    </row>
    <row r="41" spans="1:10" s="45" customFormat="1" ht="69.75" customHeight="1" x14ac:dyDescent="0.3">
      <c r="A41" s="17" t="s">
        <v>35</v>
      </c>
      <c r="B41" s="52" t="s">
        <v>67</v>
      </c>
      <c r="C41" s="52"/>
      <c r="D41" s="36"/>
      <c r="E41" s="12"/>
      <c r="F41" s="26"/>
      <c r="G41" s="13"/>
      <c r="H41" s="13"/>
      <c r="I41" s="12"/>
      <c r="J41" s="12"/>
    </row>
    <row r="42" spans="1:10" s="45" customFormat="1" x14ac:dyDescent="0.3">
      <c r="A42" s="9"/>
      <c r="B42" s="52" t="s">
        <v>68</v>
      </c>
      <c r="C42" s="9"/>
      <c r="D42" s="37"/>
      <c r="E42" s="12"/>
      <c r="F42" s="20"/>
      <c r="G42" s="13"/>
      <c r="H42" s="13"/>
      <c r="I42" s="12"/>
      <c r="J42" s="12"/>
    </row>
    <row r="43" spans="1:10" s="45" customFormat="1" ht="31.5" x14ac:dyDescent="0.3">
      <c r="A43" s="9"/>
      <c r="B43" s="52" t="s">
        <v>42</v>
      </c>
      <c r="C43" s="17" t="s">
        <v>3</v>
      </c>
      <c r="D43" s="18">
        <v>18</v>
      </c>
      <c r="E43" s="12">
        <v>10</v>
      </c>
      <c r="F43" s="24">
        <v>700</v>
      </c>
      <c r="G43" s="13">
        <f t="shared" si="6"/>
        <v>126000</v>
      </c>
      <c r="H43" s="13">
        <v>700</v>
      </c>
      <c r="I43" s="12">
        <f t="shared" si="1"/>
        <v>126000</v>
      </c>
      <c r="J43" s="12">
        <f>I43-G43</f>
        <v>0</v>
      </c>
    </row>
    <row r="44" spans="1:10" s="45" customFormat="1" x14ac:dyDescent="0.3">
      <c r="A44" s="9"/>
      <c r="B44" s="52" t="s">
        <v>69</v>
      </c>
      <c r="C44" s="9"/>
      <c r="D44" s="37"/>
      <c r="E44" s="12"/>
      <c r="F44" s="20"/>
      <c r="G44" s="13"/>
      <c r="H44" s="13"/>
      <c r="I44" s="12">
        <f t="shared" si="1"/>
        <v>0</v>
      </c>
      <c r="J44" s="12"/>
    </row>
    <row r="45" spans="1:10" s="45" customFormat="1" ht="31.5" x14ac:dyDescent="0.3">
      <c r="A45" s="9"/>
      <c r="B45" s="52" t="s">
        <v>70</v>
      </c>
      <c r="C45" s="17" t="s">
        <v>3</v>
      </c>
      <c r="D45" s="18">
        <v>18</v>
      </c>
      <c r="E45" s="12">
        <v>10</v>
      </c>
      <c r="F45" s="24">
        <v>700</v>
      </c>
      <c r="G45" s="13">
        <f t="shared" si="6"/>
        <v>126000</v>
      </c>
      <c r="H45" s="13">
        <v>700</v>
      </c>
      <c r="I45" s="12">
        <f t="shared" si="1"/>
        <v>126000</v>
      </c>
      <c r="J45" s="12">
        <f t="shared" si="2"/>
        <v>0</v>
      </c>
    </row>
    <row r="46" spans="1:10" s="45" customFormat="1" ht="46.5" customHeight="1" x14ac:dyDescent="0.3">
      <c r="A46" s="9">
        <v>2</v>
      </c>
      <c r="B46" s="10" t="s">
        <v>71</v>
      </c>
      <c r="C46" s="10"/>
      <c r="D46" s="38"/>
      <c r="E46" s="12"/>
      <c r="F46" s="20"/>
      <c r="G46" s="13"/>
      <c r="H46" s="13"/>
      <c r="I46" s="12"/>
      <c r="J46" s="12"/>
    </row>
    <row r="47" spans="1:10" s="45" customFormat="1" ht="47.25" x14ac:dyDescent="0.3">
      <c r="A47" s="17" t="s">
        <v>25</v>
      </c>
      <c r="B47" s="52" t="s">
        <v>72</v>
      </c>
      <c r="C47" s="52"/>
      <c r="D47" s="36"/>
      <c r="E47" s="12"/>
      <c r="F47" s="26"/>
      <c r="G47" s="13"/>
      <c r="H47" s="13"/>
      <c r="I47" s="12"/>
      <c r="J47" s="12"/>
    </row>
    <row r="48" spans="1:10" s="45" customFormat="1" x14ac:dyDescent="0.3">
      <c r="A48" s="9"/>
      <c r="B48" s="52" t="s">
        <v>73</v>
      </c>
      <c r="C48" s="17" t="s">
        <v>3</v>
      </c>
      <c r="D48" s="18">
        <v>1</v>
      </c>
      <c r="E48" s="12">
        <v>7</v>
      </c>
      <c r="F48" s="24">
        <v>525</v>
      </c>
      <c r="G48" s="13">
        <f t="shared" si="6"/>
        <v>3675</v>
      </c>
      <c r="H48" s="13">
        <v>800</v>
      </c>
      <c r="I48" s="12">
        <f t="shared" si="1"/>
        <v>5600</v>
      </c>
      <c r="J48" s="12">
        <f t="shared" si="2"/>
        <v>1925</v>
      </c>
    </row>
    <row r="49" spans="1:10" s="45" customFormat="1" x14ac:dyDescent="0.3">
      <c r="A49" s="9"/>
      <c r="B49" s="52" t="s">
        <v>74</v>
      </c>
      <c r="C49" s="17" t="s">
        <v>3</v>
      </c>
      <c r="D49" s="18">
        <v>18</v>
      </c>
      <c r="E49" s="12">
        <v>7</v>
      </c>
      <c r="F49" s="24">
        <v>394</v>
      </c>
      <c r="G49" s="13">
        <f t="shared" si="6"/>
        <v>49644</v>
      </c>
      <c r="H49" s="13">
        <v>640</v>
      </c>
      <c r="I49" s="12">
        <f t="shared" si="1"/>
        <v>80640</v>
      </c>
      <c r="J49" s="12">
        <f t="shared" si="2"/>
        <v>30996</v>
      </c>
    </row>
    <row r="50" spans="1:10" s="45" customFormat="1" x14ac:dyDescent="0.3">
      <c r="A50" s="17" t="s">
        <v>30</v>
      </c>
      <c r="B50" s="145" t="s">
        <v>75</v>
      </c>
      <c r="C50" s="145"/>
      <c r="D50" s="36"/>
      <c r="E50" s="12"/>
      <c r="F50" s="26"/>
      <c r="G50" s="13"/>
      <c r="H50" s="13"/>
      <c r="I50" s="12"/>
      <c r="J50" s="12"/>
    </row>
    <row r="51" spans="1:10" s="45" customFormat="1" x14ac:dyDescent="0.3">
      <c r="A51" s="9"/>
      <c r="B51" s="52" t="s">
        <v>76</v>
      </c>
      <c r="C51" s="17" t="s">
        <v>77</v>
      </c>
      <c r="D51" s="18">
        <v>9</v>
      </c>
      <c r="E51" s="12">
        <v>10</v>
      </c>
      <c r="F51" s="24">
        <v>49</v>
      </c>
      <c r="G51" s="13">
        <f t="shared" si="6"/>
        <v>4410</v>
      </c>
      <c r="H51" s="13">
        <v>49</v>
      </c>
      <c r="I51" s="12">
        <f t="shared" si="1"/>
        <v>4410</v>
      </c>
      <c r="J51" s="12">
        <f t="shared" si="2"/>
        <v>0</v>
      </c>
    </row>
    <row r="52" spans="1:10" s="45" customFormat="1" ht="31.5" x14ac:dyDescent="0.3">
      <c r="A52" s="9"/>
      <c r="B52" s="52" t="s">
        <v>78</v>
      </c>
      <c r="C52" s="17" t="s">
        <v>77</v>
      </c>
      <c r="D52" s="18">
        <v>9</v>
      </c>
      <c r="E52" s="12">
        <v>10</v>
      </c>
      <c r="F52" s="24">
        <v>42</v>
      </c>
      <c r="G52" s="13">
        <f t="shared" si="6"/>
        <v>3780</v>
      </c>
      <c r="H52" s="13">
        <v>42</v>
      </c>
      <c r="I52" s="12">
        <f t="shared" si="1"/>
        <v>3780</v>
      </c>
      <c r="J52" s="12">
        <f t="shared" si="2"/>
        <v>0</v>
      </c>
    </row>
    <row r="53" spans="1:10" s="45" customFormat="1" ht="31.5" x14ac:dyDescent="0.3">
      <c r="A53" s="9"/>
      <c r="B53" s="52" t="s">
        <v>79</v>
      </c>
      <c r="C53" s="17" t="s">
        <v>77</v>
      </c>
      <c r="D53" s="18">
        <v>9</v>
      </c>
      <c r="E53" s="12">
        <v>10</v>
      </c>
      <c r="F53" s="24">
        <v>35</v>
      </c>
      <c r="G53" s="13">
        <f t="shared" si="6"/>
        <v>3150</v>
      </c>
      <c r="H53" s="13">
        <v>35</v>
      </c>
      <c r="I53" s="12">
        <f t="shared" si="1"/>
        <v>3150</v>
      </c>
      <c r="J53" s="12">
        <f t="shared" si="2"/>
        <v>0</v>
      </c>
    </row>
    <row r="54" spans="1:10" s="45" customFormat="1" ht="31.5" x14ac:dyDescent="0.3">
      <c r="A54" s="9"/>
      <c r="B54" s="52" t="s">
        <v>80</v>
      </c>
      <c r="C54" s="17" t="s">
        <v>77</v>
      </c>
      <c r="D54" s="18">
        <v>9</v>
      </c>
      <c r="E54" s="12">
        <v>10</v>
      </c>
      <c r="F54" s="24">
        <v>25</v>
      </c>
      <c r="G54" s="13">
        <f t="shared" si="6"/>
        <v>2250</v>
      </c>
      <c r="H54" s="13">
        <v>25</v>
      </c>
      <c r="I54" s="12">
        <f t="shared" si="1"/>
        <v>2250</v>
      </c>
      <c r="J54" s="12">
        <f t="shared" si="2"/>
        <v>0</v>
      </c>
    </row>
    <row r="55" spans="1:10" s="45" customFormat="1" ht="47.25" x14ac:dyDescent="0.3">
      <c r="A55" s="9"/>
      <c r="B55" s="52" t="s">
        <v>81</v>
      </c>
      <c r="C55" s="17" t="s">
        <v>77</v>
      </c>
      <c r="D55" s="18">
        <v>9</v>
      </c>
      <c r="E55" s="12">
        <v>10</v>
      </c>
      <c r="F55" s="24">
        <v>7</v>
      </c>
      <c r="G55" s="13">
        <f t="shared" si="6"/>
        <v>630</v>
      </c>
      <c r="H55" s="13">
        <v>7</v>
      </c>
      <c r="I55" s="12">
        <f t="shared" si="1"/>
        <v>630</v>
      </c>
      <c r="J55" s="12">
        <f>I55-G55</f>
        <v>0</v>
      </c>
    </row>
    <row r="56" spans="1:10" s="45" customFormat="1" ht="31.5" x14ac:dyDescent="0.3">
      <c r="A56" s="17" t="s">
        <v>35</v>
      </c>
      <c r="B56" s="52" t="s">
        <v>82</v>
      </c>
      <c r="C56" s="52"/>
      <c r="D56" s="36"/>
      <c r="E56" s="12"/>
      <c r="F56" s="26"/>
      <c r="G56" s="13"/>
      <c r="H56" s="13"/>
      <c r="I56" s="12"/>
      <c r="J56" s="12"/>
    </row>
    <row r="57" spans="1:10" s="45" customFormat="1" x14ac:dyDescent="0.3">
      <c r="A57" s="9"/>
      <c r="B57" s="52" t="s">
        <v>73</v>
      </c>
      <c r="C57" s="17" t="s">
        <v>3</v>
      </c>
      <c r="D57" s="18">
        <v>1</v>
      </c>
      <c r="E57" s="12">
        <v>14</v>
      </c>
      <c r="F57" s="24">
        <v>525</v>
      </c>
      <c r="G57" s="13">
        <f t="shared" si="6"/>
        <v>7350</v>
      </c>
      <c r="H57" s="13">
        <v>800</v>
      </c>
      <c r="I57" s="12">
        <f t="shared" si="1"/>
        <v>11200</v>
      </c>
      <c r="J57" s="12">
        <f t="shared" si="2"/>
        <v>3850</v>
      </c>
    </row>
    <row r="58" spans="1:10" s="45" customFormat="1" x14ac:dyDescent="0.3">
      <c r="A58" s="9"/>
      <c r="B58" s="52" t="s">
        <v>83</v>
      </c>
      <c r="C58" s="17" t="s">
        <v>3</v>
      </c>
      <c r="D58" s="18">
        <v>8</v>
      </c>
      <c r="E58" s="12">
        <v>14</v>
      </c>
      <c r="F58" s="24">
        <v>394</v>
      </c>
      <c r="G58" s="13">
        <f t="shared" si="6"/>
        <v>44128</v>
      </c>
      <c r="H58" s="13">
        <v>640</v>
      </c>
      <c r="I58" s="12">
        <f t="shared" si="1"/>
        <v>71680</v>
      </c>
      <c r="J58" s="12">
        <f t="shared" si="2"/>
        <v>27552</v>
      </c>
    </row>
    <row r="59" spans="1:10" ht="31.5" x14ac:dyDescent="0.3">
      <c r="A59" s="9" t="s">
        <v>103</v>
      </c>
      <c r="B59" s="10" t="s">
        <v>99</v>
      </c>
      <c r="C59" s="17"/>
      <c r="D59" s="35"/>
      <c r="E59" s="27"/>
      <c r="F59" s="46"/>
      <c r="G59" s="47"/>
      <c r="H59" s="13"/>
      <c r="I59" s="21"/>
      <c r="J59" s="21"/>
    </row>
    <row r="60" spans="1:10" x14ac:dyDescent="0.3">
      <c r="A60" s="9"/>
      <c r="B60" s="52" t="s">
        <v>100</v>
      </c>
      <c r="C60" s="17" t="s">
        <v>3</v>
      </c>
      <c r="D60" s="49">
        <v>1</v>
      </c>
      <c r="E60" s="48">
        <v>10</v>
      </c>
      <c r="F60" s="46"/>
      <c r="G60" s="47"/>
      <c r="H60" s="13">
        <v>800</v>
      </c>
      <c r="I60" s="12">
        <f t="shared" si="1"/>
        <v>8000</v>
      </c>
      <c r="J60" s="12">
        <f t="shared" si="2"/>
        <v>8000</v>
      </c>
    </row>
    <row r="61" spans="1:10" x14ac:dyDescent="0.3">
      <c r="A61" s="21"/>
      <c r="B61" s="47" t="s">
        <v>101</v>
      </c>
      <c r="C61" s="49" t="s">
        <v>3</v>
      </c>
      <c r="D61" s="49">
        <v>1</v>
      </c>
      <c r="E61" s="47">
        <v>10</v>
      </c>
      <c r="F61" s="46"/>
      <c r="G61" s="47"/>
      <c r="H61" s="13">
        <v>720</v>
      </c>
      <c r="I61" s="12">
        <f t="shared" si="1"/>
        <v>7200</v>
      </c>
      <c r="J61" s="12">
        <f t="shared" si="2"/>
        <v>7200</v>
      </c>
    </row>
    <row r="62" spans="1:10" x14ac:dyDescent="0.3">
      <c r="A62" s="21"/>
      <c r="B62" s="47" t="s">
        <v>102</v>
      </c>
      <c r="C62" s="49" t="s">
        <v>3</v>
      </c>
      <c r="D62" s="49">
        <v>2</v>
      </c>
      <c r="E62" s="47">
        <v>10</v>
      </c>
      <c r="F62" s="46"/>
      <c r="G62" s="47"/>
      <c r="H62" s="13">
        <v>640</v>
      </c>
      <c r="I62" s="12">
        <f t="shared" si="1"/>
        <v>12800</v>
      </c>
      <c r="J62" s="12">
        <f t="shared" si="2"/>
        <v>12800</v>
      </c>
    </row>
  </sheetData>
  <mergeCells count="14">
    <mergeCell ref="B22:C22"/>
    <mergeCell ref="B27:C27"/>
    <mergeCell ref="B50:C50"/>
    <mergeCell ref="A1:J1"/>
    <mergeCell ref="A2:J2"/>
    <mergeCell ref="A3:A5"/>
    <mergeCell ref="B3:B5"/>
    <mergeCell ref="C3:C5"/>
    <mergeCell ref="D3:D5"/>
    <mergeCell ref="E3:E5"/>
    <mergeCell ref="F3:I3"/>
    <mergeCell ref="J3:J5"/>
    <mergeCell ref="F4:G4"/>
    <mergeCell ref="H4:I4"/>
  </mergeCells>
  <pageMargins left="0.15748031496062992" right="0.15748031496062992" top="0.15748031496062992" bottom="0.15748031496062992" header="0.15748031496062992" footer="0.19685039370078741"/>
  <pageSetup paperSize="9" orientation="landscape" horizontalDpi="180" verticalDpi="18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Layout" zoomScale="60" zoomScaleNormal="70" zoomScalePageLayoutView="60" workbookViewId="0">
      <selection activeCell="I6" sqref="I6"/>
    </sheetView>
  </sheetViews>
  <sheetFormatPr defaultColWidth="8.77734375" defaultRowHeight="18.75" x14ac:dyDescent="0.3"/>
  <cols>
    <col min="1" max="1" width="3.21875" style="15" bestFit="1" customWidth="1"/>
    <col min="2" max="2" width="24" style="15" customWidth="1"/>
    <col min="3" max="3" width="11" style="15" bestFit="1" customWidth="1"/>
    <col min="4" max="4" width="7.5546875" style="15" customWidth="1"/>
    <col min="5" max="5" width="10.6640625" style="15" customWidth="1"/>
    <col min="6" max="6" width="13.109375" style="28" customWidth="1"/>
    <col min="7" max="7" width="9.88671875" style="1" bestFit="1" customWidth="1"/>
    <col min="8" max="8" width="10" style="29" customWidth="1"/>
    <col min="9" max="9" width="11.21875" style="15" bestFit="1" customWidth="1"/>
    <col min="10" max="10" width="10.33203125" style="15" bestFit="1" customWidth="1"/>
    <col min="11" max="16384" width="8.77734375" style="15"/>
  </cols>
  <sheetData>
    <row r="1" spans="1:10" s="1" customFormat="1" ht="71.45" customHeight="1" x14ac:dyDescent="0.25">
      <c r="A1" s="146" t="s">
        <v>98</v>
      </c>
      <c r="B1" s="147"/>
      <c r="C1" s="147"/>
      <c r="D1" s="147"/>
      <c r="E1" s="147"/>
      <c r="F1" s="147"/>
      <c r="G1" s="147"/>
      <c r="H1" s="147"/>
      <c r="I1" s="147"/>
      <c r="J1" s="147"/>
    </row>
    <row r="2" spans="1:10" s="1" customFormat="1" ht="21.75" customHeight="1" x14ac:dyDescent="0.25">
      <c r="A2" s="148" t="s">
        <v>84</v>
      </c>
      <c r="B2" s="148"/>
      <c r="C2" s="148"/>
      <c r="D2" s="148"/>
      <c r="E2" s="148"/>
      <c r="F2" s="148"/>
      <c r="G2" s="148"/>
      <c r="H2" s="148"/>
      <c r="I2" s="148"/>
      <c r="J2" s="148"/>
    </row>
    <row r="3" spans="1:10" s="2" customFormat="1" ht="54" customHeight="1" x14ac:dyDescent="0.25">
      <c r="A3" s="149" t="s">
        <v>0</v>
      </c>
      <c r="B3" s="149" t="s">
        <v>85</v>
      </c>
      <c r="C3" s="149" t="s">
        <v>86</v>
      </c>
      <c r="D3" s="149" t="s">
        <v>87</v>
      </c>
      <c r="E3" s="149" t="s">
        <v>88</v>
      </c>
      <c r="F3" s="149" t="s">
        <v>89</v>
      </c>
      <c r="G3" s="149"/>
      <c r="H3" s="149"/>
      <c r="I3" s="149"/>
      <c r="J3" s="149" t="s">
        <v>90</v>
      </c>
    </row>
    <row r="4" spans="1:10" s="3" customFormat="1" ht="49.5" customHeight="1" x14ac:dyDescent="0.25">
      <c r="A4" s="149"/>
      <c r="B4" s="149"/>
      <c r="C4" s="149"/>
      <c r="D4" s="149"/>
      <c r="E4" s="149"/>
      <c r="F4" s="143" t="s">
        <v>154</v>
      </c>
      <c r="G4" s="144"/>
      <c r="H4" s="143" t="s">
        <v>155</v>
      </c>
      <c r="I4" s="144"/>
      <c r="J4" s="149"/>
    </row>
    <row r="5" spans="1:10" s="3" customFormat="1" ht="33" customHeight="1" x14ac:dyDescent="0.25">
      <c r="A5" s="149"/>
      <c r="B5" s="149"/>
      <c r="C5" s="149"/>
      <c r="D5" s="149"/>
      <c r="E5" s="149"/>
      <c r="F5" s="20" t="s">
        <v>91</v>
      </c>
      <c r="G5" s="6" t="s">
        <v>92</v>
      </c>
      <c r="H5" s="20" t="s">
        <v>91</v>
      </c>
      <c r="I5" s="5" t="s">
        <v>92</v>
      </c>
      <c r="J5" s="149"/>
    </row>
    <row r="6" spans="1:10" s="3" customFormat="1" ht="33" customHeight="1" x14ac:dyDescent="0.25">
      <c r="A6" s="4"/>
      <c r="B6" s="7" t="s">
        <v>93</v>
      </c>
      <c r="C6" s="4"/>
      <c r="D6" s="4"/>
      <c r="E6" s="4"/>
      <c r="F6" s="10"/>
      <c r="G6" s="8">
        <f>SUM(G7:G61)</f>
        <v>949822</v>
      </c>
      <c r="H6" s="8"/>
      <c r="I6" s="37">
        <f>SUM(I7:I65)</f>
        <v>1247020</v>
      </c>
      <c r="J6" s="39">
        <f>I6-G6</f>
        <v>297198</v>
      </c>
    </row>
    <row r="7" spans="1:10" ht="47.25" x14ac:dyDescent="0.3">
      <c r="A7" s="9" t="s">
        <v>38</v>
      </c>
      <c r="B7" s="10" t="s">
        <v>39</v>
      </c>
      <c r="C7" s="10"/>
      <c r="D7" s="34"/>
      <c r="E7" s="27"/>
      <c r="F7" s="41"/>
      <c r="G7" s="41"/>
      <c r="H7" s="42"/>
      <c r="I7" s="43"/>
      <c r="J7" s="43"/>
    </row>
    <row r="8" spans="1:10" s="45" customFormat="1" ht="31.5" x14ac:dyDescent="0.3">
      <c r="A8" s="9">
        <v>1</v>
      </c>
      <c r="B8" s="10" t="s">
        <v>40</v>
      </c>
      <c r="C8" s="10"/>
      <c r="D8" s="34"/>
      <c r="E8" s="12"/>
      <c r="F8" s="10"/>
      <c r="G8" s="41"/>
      <c r="H8" s="42"/>
      <c r="I8" s="43"/>
      <c r="J8" s="43"/>
    </row>
    <row r="9" spans="1:10" s="45" customFormat="1" ht="31.5" customHeight="1" x14ac:dyDescent="0.3">
      <c r="A9" s="9"/>
      <c r="B9" s="16" t="s">
        <v>10</v>
      </c>
      <c r="C9" s="17" t="s">
        <v>3</v>
      </c>
      <c r="D9" s="18">
        <v>1</v>
      </c>
      <c r="E9" s="12">
        <v>10</v>
      </c>
      <c r="F9" s="80">
        <v>787</v>
      </c>
      <c r="G9" s="50">
        <f t="shared" ref="G9:G61" si="0">D9*E9*F9</f>
        <v>7870</v>
      </c>
      <c r="H9" s="13">
        <v>800</v>
      </c>
      <c r="I9" s="12">
        <f>D9*E9*H9</f>
        <v>8000</v>
      </c>
      <c r="J9" s="12">
        <f>I9-G9</f>
        <v>130</v>
      </c>
    </row>
    <row r="10" spans="1:10" s="45" customFormat="1" ht="31.5" x14ac:dyDescent="0.3">
      <c r="A10" s="9"/>
      <c r="B10" s="16" t="s">
        <v>11</v>
      </c>
      <c r="C10" s="17" t="s">
        <v>3</v>
      </c>
      <c r="D10" s="18">
        <v>2</v>
      </c>
      <c r="E10" s="12">
        <v>10</v>
      </c>
      <c r="F10" s="80">
        <v>708</v>
      </c>
      <c r="G10" s="50">
        <f t="shared" si="0"/>
        <v>14160</v>
      </c>
      <c r="H10" s="13">
        <v>720</v>
      </c>
      <c r="I10" s="12">
        <f t="shared" ref="I10:I65" si="1">D10*E10*H10</f>
        <v>14400</v>
      </c>
      <c r="J10" s="12">
        <f t="shared" ref="J10:J65" si="2">I10-G10</f>
        <v>240</v>
      </c>
    </row>
    <row r="11" spans="1:10" s="45" customFormat="1" x14ac:dyDescent="0.3">
      <c r="A11" s="9"/>
      <c r="B11" s="16" t="s">
        <v>5</v>
      </c>
      <c r="C11" s="17" t="s">
        <v>3</v>
      </c>
      <c r="D11" s="18">
        <v>4</v>
      </c>
      <c r="E11" s="12">
        <v>10</v>
      </c>
      <c r="F11" s="80">
        <v>590</v>
      </c>
      <c r="G11" s="50">
        <f t="shared" si="0"/>
        <v>23600</v>
      </c>
      <c r="H11" s="13">
        <v>640</v>
      </c>
      <c r="I11" s="12">
        <f t="shared" si="1"/>
        <v>25600</v>
      </c>
      <c r="J11" s="12">
        <f t="shared" si="2"/>
        <v>2000</v>
      </c>
    </row>
    <row r="12" spans="1:10" s="45" customFormat="1" ht="31.5" x14ac:dyDescent="0.3">
      <c r="A12" s="9"/>
      <c r="B12" s="16" t="s">
        <v>41</v>
      </c>
      <c r="C12" s="9"/>
      <c r="D12" s="37"/>
      <c r="E12" s="12"/>
      <c r="F12" s="10"/>
      <c r="G12" s="50"/>
      <c r="H12" s="42"/>
      <c r="I12" s="12"/>
      <c r="J12" s="12"/>
    </row>
    <row r="13" spans="1:10" s="45" customFormat="1" ht="31.5" x14ac:dyDescent="0.3">
      <c r="A13" s="9"/>
      <c r="B13" s="16" t="s">
        <v>42</v>
      </c>
      <c r="C13" s="17" t="s">
        <v>43</v>
      </c>
      <c r="D13" s="18"/>
      <c r="E13" s="12"/>
      <c r="F13" s="36">
        <v>70</v>
      </c>
      <c r="G13" s="50">
        <f t="shared" si="0"/>
        <v>0</v>
      </c>
      <c r="H13" s="83"/>
      <c r="I13" s="12">
        <f t="shared" si="1"/>
        <v>0</v>
      </c>
      <c r="J13" s="12">
        <f t="shared" si="2"/>
        <v>0</v>
      </c>
    </row>
    <row r="14" spans="1:10" s="45" customFormat="1" ht="31.5" hidden="1" x14ac:dyDescent="0.3">
      <c r="A14" s="9"/>
      <c r="B14" s="16" t="s">
        <v>44</v>
      </c>
      <c r="C14" s="17" t="s">
        <v>43</v>
      </c>
      <c r="D14" s="18">
        <v>2</v>
      </c>
      <c r="E14" s="12"/>
      <c r="F14" s="36">
        <v>63</v>
      </c>
      <c r="G14" s="50"/>
      <c r="H14" s="42">
        <v>134</v>
      </c>
      <c r="I14" s="12"/>
      <c r="J14" s="12">
        <f t="shared" si="2"/>
        <v>0</v>
      </c>
    </row>
    <row r="15" spans="1:10" s="45" customFormat="1" ht="31.5" x14ac:dyDescent="0.3">
      <c r="A15" s="9"/>
      <c r="B15" s="16" t="s">
        <v>45</v>
      </c>
      <c r="C15" s="17" t="s">
        <v>3</v>
      </c>
      <c r="D15" s="18">
        <v>3</v>
      </c>
      <c r="E15" s="12">
        <v>4</v>
      </c>
      <c r="F15" s="36">
        <v>315</v>
      </c>
      <c r="G15" s="50">
        <f t="shared" si="0"/>
        <v>3780</v>
      </c>
      <c r="H15" s="42">
        <v>400</v>
      </c>
      <c r="I15" s="12">
        <f t="shared" si="1"/>
        <v>4800</v>
      </c>
      <c r="J15" s="12">
        <f t="shared" si="2"/>
        <v>1020</v>
      </c>
    </row>
    <row r="16" spans="1:10" s="45" customFormat="1" ht="31.5" x14ac:dyDescent="0.3">
      <c r="A16" s="9"/>
      <c r="B16" s="16" t="s">
        <v>46</v>
      </c>
      <c r="C16" s="17" t="s">
        <v>3</v>
      </c>
      <c r="D16" s="18">
        <v>8</v>
      </c>
      <c r="E16" s="12">
        <v>10</v>
      </c>
      <c r="F16" s="36">
        <v>210</v>
      </c>
      <c r="G16" s="50">
        <f t="shared" si="0"/>
        <v>16800</v>
      </c>
      <c r="H16" s="42">
        <v>320</v>
      </c>
      <c r="I16" s="12">
        <f t="shared" si="1"/>
        <v>25600</v>
      </c>
      <c r="J16" s="12">
        <f t="shared" si="2"/>
        <v>8800</v>
      </c>
    </row>
    <row r="17" spans="1:10" s="45" customFormat="1" x14ac:dyDescent="0.3">
      <c r="A17" s="9">
        <v>2</v>
      </c>
      <c r="B17" s="10" t="s">
        <v>47</v>
      </c>
      <c r="C17" s="10"/>
      <c r="D17" s="38"/>
      <c r="E17" s="12"/>
      <c r="F17" s="10"/>
      <c r="G17" s="50"/>
      <c r="H17" s="42"/>
      <c r="I17" s="12"/>
      <c r="J17" s="12"/>
    </row>
    <row r="18" spans="1:10" s="45" customFormat="1" ht="33" customHeight="1" x14ac:dyDescent="0.3">
      <c r="A18" s="9"/>
      <c r="B18" s="16" t="s">
        <v>48</v>
      </c>
      <c r="C18" s="17" t="s">
        <v>3</v>
      </c>
      <c r="D18" s="18">
        <v>1</v>
      </c>
      <c r="E18" s="12">
        <v>4</v>
      </c>
      <c r="F18" s="36">
        <v>525</v>
      </c>
      <c r="G18" s="50">
        <f t="shared" si="0"/>
        <v>2100</v>
      </c>
      <c r="H18" s="42">
        <v>800</v>
      </c>
      <c r="I18" s="12">
        <f t="shared" si="1"/>
        <v>3200</v>
      </c>
      <c r="J18" s="12">
        <f t="shared" si="2"/>
        <v>1100</v>
      </c>
    </row>
    <row r="19" spans="1:10" s="45" customFormat="1" ht="31.5" x14ac:dyDescent="0.3">
      <c r="A19" s="9"/>
      <c r="B19" s="16" t="s">
        <v>49</v>
      </c>
      <c r="C19" s="17" t="s">
        <v>3</v>
      </c>
      <c r="D19" s="18">
        <v>2</v>
      </c>
      <c r="E19" s="12">
        <v>4</v>
      </c>
      <c r="F19" s="36">
        <v>473</v>
      </c>
      <c r="G19" s="50">
        <f t="shared" si="0"/>
        <v>3784</v>
      </c>
      <c r="H19" s="42">
        <v>720</v>
      </c>
      <c r="I19" s="12">
        <f t="shared" si="1"/>
        <v>5760</v>
      </c>
      <c r="J19" s="12">
        <f t="shared" si="2"/>
        <v>1976</v>
      </c>
    </row>
    <row r="20" spans="1:10" s="45" customFormat="1" ht="63" x14ac:dyDescent="0.3">
      <c r="A20" s="9"/>
      <c r="B20" s="16" t="s">
        <v>50</v>
      </c>
      <c r="C20" s="17" t="s">
        <v>3</v>
      </c>
      <c r="D20" s="18">
        <v>105</v>
      </c>
      <c r="E20" s="12">
        <v>4</v>
      </c>
      <c r="F20" s="36">
        <v>394</v>
      </c>
      <c r="G20" s="50">
        <f t="shared" si="0"/>
        <v>165480</v>
      </c>
      <c r="H20" s="42">
        <v>640</v>
      </c>
      <c r="I20" s="12">
        <f t="shared" si="1"/>
        <v>268800</v>
      </c>
      <c r="J20" s="12">
        <f t="shared" si="2"/>
        <v>103320</v>
      </c>
    </row>
    <row r="21" spans="1:10" s="45" customFormat="1" ht="31.5" x14ac:dyDescent="0.3">
      <c r="A21" s="9"/>
      <c r="B21" s="16" t="s">
        <v>51</v>
      </c>
      <c r="C21" s="17" t="s">
        <v>3</v>
      </c>
      <c r="D21" s="18">
        <v>10</v>
      </c>
      <c r="E21" s="12">
        <v>4</v>
      </c>
      <c r="F21" s="36">
        <v>210</v>
      </c>
      <c r="G21" s="50">
        <f t="shared" si="0"/>
        <v>8400</v>
      </c>
      <c r="H21" s="42">
        <v>320</v>
      </c>
      <c r="I21" s="12">
        <f t="shared" si="1"/>
        <v>12800</v>
      </c>
      <c r="J21" s="12">
        <f t="shared" si="2"/>
        <v>4400</v>
      </c>
    </row>
    <row r="22" spans="1:10" s="45" customFormat="1" x14ac:dyDescent="0.3">
      <c r="A22" s="9">
        <v>3</v>
      </c>
      <c r="B22" s="10" t="s">
        <v>24</v>
      </c>
      <c r="C22" s="10"/>
      <c r="D22" s="38"/>
      <c r="E22" s="12"/>
      <c r="F22" s="10"/>
      <c r="G22" s="50"/>
      <c r="H22" s="42"/>
      <c r="I22" s="12"/>
      <c r="J22" s="12"/>
    </row>
    <row r="23" spans="1:10" s="45" customFormat="1" x14ac:dyDescent="0.3">
      <c r="A23" s="17" t="s">
        <v>25</v>
      </c>
      <c r="B23" s="145" t="s">
        <v>26</v>
      </c>
      <c r="C23" s="145"/>
      <c r="D23" s="36"/>
      <c r="E23" s="12"/>
      <c r="F23" s="16"/>
      <c r="G23" s="50"/>
      <c r="H23" s="42"/>
      <c r="I23" s="12"/>
      <c r="J23" s="12"/>
    </row>
    <row r="24" spans="1:10" s="45" customFormat="1" ht="31.5" x14ac:dyDescent="0.3">
      <c r="A24" s="9"/>
      <c r="B24" s="16" t="s">
        <v>52</v>
      </c>
      <c r="C24" s="17" t="s">
        <v>3</v>
      </c>
      <c r="D24" s="18">
        <v>30</v>
      </c>
      <c r="E24" s="12">
        <v>7</v>
      </c>
      <c r="F24" s="36">
        <v>525</v>
      </c>
      <c r="G24" s="50">
        <f t="shared" si="0"/>
        <v>110250</v>
      </c>
      <c r="H24" s="42">
        <v>640</v>
      </c>
      <c r="I24" s="12">
        <f t="shared" si="1"/>
        <v>134400</v>
      </c>
      <c r="J24" s="12">
        <f t="shared" si="2"/>
        <v>24150</v>
      </c>
    </row>
    <row r="25" spans="1:10" s="45" customFormat="1" x14ac:dyDescent="0.3">
      <c r="A25" s="17" t="s">
        <v>30</v>
      </c>
      <c r="B25" s="145" t="s">
        <v>31</v>
      </c>
      <c r="C25" s="145"/>
      <c r="D25" s="36"/>
      <c r="E25" s="12"/>
      <c r="F25" s="16"/>
      <c r="G25" s="50"/>
      <c r="H25" s="42"/>
      <c r="I25" s="12"/>
      <c r="J25" s="12"/>
    </row>
    <row r="26" spans="1:10" s="45" customFormat="1" x14ac:dyDescent="0.3">
      <c r="A26" s="9"/>
      <c r="B26" s="16" t="s">
        <v>16</v>
      </c>
      <c r="C26" s="17" t="s">
        <v>3</v>
      </c>
      <c r="D26" s="18">
        <v>1</v>
      </c>
      <c r="E26" s="12">
        <v>14</v>
      </c>
      <c r="F26" s="36">
        <v>787</v>
      </c>
      <c r="G26" s="50">
        <f t="shared" si="0"/>
        <v>11018</v>
      </c>
      <c r="H26" s="42">
        <v>800</v>
      </c>
      <c r="I26" s="12">
        <f t="shared" si="1"/>
        <v>11200</v>
      </c>
      <c r="J26" s="12">
        <f t="shared" si="2"/>
        <v>182</v>
      </c>
    </row>
    <row r="27" spans="1:10" s="45" customFormat="1" x14ac:dyDescent="0.3">
      <c r="A27" s="9"/>
      <c r="B27" s="16" t="s">
        <v>32</v>
      </c>
      <c r="C27" s="17" t="s">
        <v>3</v>
      </c>
      <c r="D27" s="18">
        <v>2</v>
      </c>
      <c r="E27" s="12">
        <v>14</v>
      </c>
      <c r="F27" s="36">
        <v>708</v>
      </c>
      <c r="G27" s="50">
        <f t="shared" si="0"/>
        <v>19824</v>
      </c>
      <c r="H27" s="42">
        <v>720</v>
      </c>
      <c r="I27" s="12">
        <f t="shared" si="1"/>
        <v>20160</v>
      </c>
      <c r="J27" s="12">
        <f t="shared" si="2"/>
        <v>336</v>
      </c>
    </row>
    <row r="28" spans="1:10" s="45" customFormat="1" ht="31.5" x14ac:dyDescent="0.3">
      <c r="A28" s="9"/>
      <c r="B28" s="16" t="s">
        <v>54</v>
      </c>
      <c r="C28" s="17" t="s">
        <v>3</v>
      </c>
      <c r="D28" s="18">
        <v>10</v>
      </c>
      <c r="E28" s="12">
        <v>14</v>
      </c>
      <c r="F28" s="36">
        <v>590</v>
      </c>
      <c r="G28" s="50">
        <f t="shared" si="0"/>
        <v>82600</v>
      </c>
      <c r="H28" s="42">
        <v>640</v>
      </c>
      <c r="I28" s="12">
        <f t="shared" si="1"/>
        <v>89600</v>
      </c>
      <c r="J28" s="12">
        <f t="shared" si="2"/>
        <v>7000</v>
      </c>
    </row>
    <row r="29" spans="1:10" s="45" customFormat="1" ht="31.5" x14ac:dyDescent="0.3">
      <c r="A29" s="9"/>
      <c r="B29" s="16" t="s">
        <v>55</v>
      </c>
      <c r="C29" s="17" t="s">
        <v>3</v>
      </c>
      <c r="D29" s="18">
        <v>5</v>
      </c>
      <c r="E29" s="12">
        <v>14</v>
      </c>
      <c r="F29" s="36">
        <v>210</v>
      </c>
      <c r="G29" s="50">
        <f t="shared" si="0"/>
        <v>14700</v>
      </c>
      <c r="H29" s="42">
        <v>320</v>
      </c>
      <c r="I29" s="12">
        <f t="shared" si="1"/>
        <v>22400</v>
      </c>
      <c r="J29" s="12">
        <f t="shared" si="2"/>
        <v>7700</v>
      </c>
    </row>
    <row r="30" spans="1:10" s="45" customFormat="1" ht="34.15" customHeight="1" x14ac:dyDescent="0.3">
      <c r="A30" s="17" t="s">
        <v>35</v>
      </c>
      <c r="B30" s="145" t="s">
        <v>36</v>
      </c>
      <c r="C30" s="145"/>
      <c r="D30" s="36"/>
      <c r="E30" s="12"/>
      <c r="F30" s="16"/>
      <c r="G30" s="50"/>
      <c r="H30" s="42"/>
      <c r="I30" s="12"/>
      <c r="J30" s="12"/>
    </row>
    <row r="31" spans="1:10" s="45" customFormat="1" ht="34.5" customHeight="1" x14ac:dyDescent="0.3">
      <c r="A31" s="9"/>
      <c r="B31" s="16" t="s">
        <v>10</v>
      </c>
      <c r="C31" s="17" t="s">
        <v>3</v>
      </c>
      <c r="D31" s="18">
        <v>1</v>
      </c>
      <c r="E31" s="12">
        <v>7</v>
      </c>
      <c r="F31" s="36">
        <v>525</v>
      </c>
      <c r="G31" s="50">
        <f t="shared" si="0"/>
        <v>3675</v>
      </c>
      <c r="H31" s="13">
        <v>800</v>
      </c>
      <c r="I31" s="12">
        <f t="shared" si="1"/>
        <v>5600</v>
      </c>
      <c r="J31" s="12">
        <f t="shared" si="2"/>
        <v>1925</v>
      </c>
    </row>
    <row r="32" spans="1:10" s="45" customFormat="1" ht="31.5" x14ac:dyDescent="0.3">
      <c r="A32" s="9"/>
      <c r="B32" s="16" t="s">
        <v>11</v>
      </c>
      <c r="C32" s="17" t="s">
        <v>3</v>
      </c>
      <c r="D32" s="18">
        <v>2</v>
      </c>
      <c r="E32" s="12">
        <v>7</v>
      </c>
      <c r="F32" s="36">
        <v>473</v>
      </c>
      <c r="G32" s="50">
        <f t="shared" si="0"/>
        <v>6622</v>
      </c>
      <c r="H32" s="13">
        <v>720</v>
      </c>
      <c r="I32" s="12">
        <f t="shared" si="1"/>
        <v>10080</v>
      </c>
      <c r="J32" s="12">
        <f t="shared" si="2"/>
        <v>3458</v>
      </c>
    </row>
    <row r="33" spans="1:10" s="45" customFormat="1" ht="30.75" customHeight="1" x14ac:dyDescent="0.3">
      <c r="A33" s="9"/>
      <c r="B33" s="16" t="s">
        <v>56</v>
      </c>
      <c r="C33" s="17" t="s">
        <v>3</v>
      </c>
      <c r="D33" s="18">
        <v>4</v>
      </c>
      <c r="E33" s="12">
        <v>7</v>
      </c>
      <c r="F33" s="36">
        <v>394</v>
      </c>
      <c r="G33" s="50">
        <f t="shared" si="0"/>
        <v>11032</v>
      </c>
      <c r="H33" s="13">
        <v>640</v>
      </c>
      <c r="I33" s="12">
        <f t="shared" si="1"/>
        <v>17920</v>
      </c>
      <c r="J33" s="12">
        <f t="shared" si="2"/>
        <v>6888</v>
      </c>
    </row>
    <row r="34" spans="1:10" s="45" customFormat="1" ht="31.5" x14ac:dyDescent="0.3">
      <c r="A34" s="9"/>
      <c r="B34" s="16" t="s">
        <v>57</v>
      </c>
      <c r="C34" s="17" t="s">
        <v>3</v>
      </c>
      <c r="D34" s="18">
        <v>4</v>
      </c>
      <c r="E34" s="12">
        <v>7</v>
      </c>
      <c r="F34" s="36">
        <v>210</v>
      </c>
      <c r="G34" s="50">
        <f t="shared" si="0"/>
        <v>5880</v>
      </c>
      <c r="H34" s="13">
        <v>320</v>
      </c>
      <c r="I34" s="12">
        <f t="shared" si="1"/>
        <v>8960</v>
      </c>
      <c r="J34" s="12">
        <f t="shared" si="2"/>
        <v>3080</v>
      </c>
    </row>
    <row r="35" spans="1:10" s="45" customFormat="1" ht="31.5" x14ac:dyDescent="0.3">
      <c r="A35" s="9" t="s">
        <v>58</v>
      </c>
      <c r="B35" s="10" t="s">
        <v>59</v>
      </c>
      <c r="C35" s="10"/>
      <c r="D35" s="38"/>
      <c r="E35" s="12"/>
      <c r="F35" s="10"/>
      <c r="G35" s="50"/>
      <c r="H35" s="42"/>
      <c r="I35" s="12"/>
      <c r="J35" s="12"/>
    </row>
    <row r="36" spans="1:10" s="45" customFormat="1" x14ac:dyDescent="0.3">
      <c r="A36" s="9">
        <v>1</v>
      </c>
      <c r="B36" s="10" t="s">
        <v>60</v>
      </c>
      <c r="C36" s="10"/>
      <c r="D36" s="38"/>
      <c r="E36" s="12"/>
      <c r="F36" s="10"/>
      <c r="G36" s="50"/>
      <c r="H36" s="42"/>
      <c r="I36" s="12"/>
      <c r="J36" s="12"/>
    </row>
    <row r="37" spans="1:10" s="45" customFormat="1" ht="47.25" x14ac:dyDescent="0.3">
      <c r="A37" s="17" t="s">
        <v>25</v>
      </c>
      <c r="B37" s="16" t="s">
        <v>61</v>
      </c>
      <c r="C37" s="16"/>
      <c r="D37" s="36"/>
      <c r="E37" s="12"/>
      <c r="F37" s="16"/>
      <c r="G37" s="50"/>
      <c r="H37" s="42"/>
      <c r="I37" s="12"/>
      <c r="J37" s="12"/>
    </row>
    <row r="38" spans="1:10" s="45" customFormat="1" ht="31.5" customHeight="1" x14ac:dyDescent="0.3">
      <c r="A38" s="9"/>
      <c r="B38" s="16" t="s">
        <v>62</v>
      </c>
      <c r="C38" s="17" t="s">
        <v>3</v>
      </c>
      <c r="D38" s="18">
        <v>1</v>
      </c>
      <c r="E38" s="12">
        <v>10</v>
      </c>
      <c r="F38" s="36">
        <v>525</v>
      </c>
      <c r="G38" s="50">
        <f t="shared" si="0"/>
        <v>5250</v>
      </c>
      <c r="H38" s="42">
        <v>800</v>
      </c>
      <c r="I38" s="12">
        <f t="shared" si="1"/>
        <v>8000</v>
      </c>
      <c r="J38" s="12">
        <f t="shared" si="2"/>
        <v>2750</v>
      </c>
    </row>
    <row r="39" spans="1:10" s="45" customFormat="1" ht="31.5" x14ac:dyDescent="0.3">
      <c r="A39" s="9"/>
      <c r="B39" s="16" t="s">
        <v>63</v>
      </c>
      <c r="C39" s="17" t="s">
        <v>3</v>
      </c>
      <c r="D39" s="18">
        <v>4</v>
      </c>
      <c r="E39" s="12">
        <v>10</v>
      </c>
      <c r="F39" s="36">
        <v>473</v>
      </c>
      <c r="G39" s="50">
        <f t="shared" si="0"/>
        <v>18920</v>
      </c>
      <c r="H39" s="42">
        <v>720</v>
      </c>
      <c r="I39" s="12">
        <f t="shared" si="1"/>
        <v>28800</v>
      </c>
      <c r="J39" s="12">
        <f t="shared" si="2"/>
        <v>9880</v>
      </c>
    </row>
    <row r="40" spans="1:10" s="45" customFormat="1" x14ac:dyDescent="0.3">
      <c r="A40" s="9"/>
      <c r="B40" s="16" t="s">
        <v>5</v>
      </c>
      <c r="C40" s="17" t="s">
        <v>3</v>
      </c>
      <c r="D40" s="18">
        <v>4</v>
      </c>
      <c r="E40" s="12">
        <v>10</v>
      </c>
      <c r="F40" s="36">
        <v>394</v>
      </c>
      <c r="G40" s="50">
        <f t="shared" si="0"/>
        <v>15760</v>
      </c>
      <c r="H40" s="42">
        <v>640</v>
      </c>
      <c r="I40" s="12">
        <f t="shared" si="1"/>
        <v>25600</v>
      </c>
      <c r="J40" s="12">
        <f t="shared" si="2"/>
        <v>9840</v>
      </c>
    </row>
    <row r="41" spans="1:10" s="45" customFormat="1" x14ac:dyDescent="0.3">
      <c r="A41" s="9"/>
      <c r="B41" s="16" t="s">
        <v>64</v>
      </c>
      <c r="C41" s="17" t="s">
        <v>3</v>
      </c>
      <c r="D41" s="18">
        <v>4</v>
      </c>
      <c r="E41" s="12">
        <v>10</v>
      </c>
      <c r="F41" s="36">
        <v>210</v>
      </c>
      <c r="G41" s="50">
        <f t="shared" si="0"/>
        <v>8400</v>
      </c>
      <c r="H41" s="42">
        <v>320</v>
      </c>
      <c r="I41" s="12">
        <f t="shared" si="1"/>
        <v>12800</v>
      </c>
      <c r="J41" s="12">
        <f t="shared" si="2"/>
        <v>4400</v>
      </c>
    </row>
    <row r="42" spans="1:10" s="45" customFormat="1" ht="31.5" x14ac:dyDescent="0.3">
      <c r="A42" s="17" t="s">
        <v>30</v>
      </c>
      <c r="B42" s="16" t="s">
        <v>65</v>
      </c>
      <c r="C42" s="16"/>
      <c r="D42" s="36"/>
      <c r="E42" s="12"/>
      <c r="F42" s="16"/>
      <c r="G42" s="50"/>
      <c r="H42" s="42"/>
      <c r="I42" s="12"/>
      <c r="J42" s="12"/>
    </row>
    <row r="43" spans="1:10" s="45" customFormat="1" ht="31.5" x14ac:dyDescent="0.3">
      <c r="A43" s="9"/>
      <c r="B43" s="16" t="s">
        <v>66</v>
      </c>
      <c r="C43" s="17" t="s">
        <v>43</v>
      </c>
      <c r="D43" s="18">
        <v>27</v>
      </c>
      <c r="E43" s="12">
        <v>1</v>
      </c>
      <c r="F43" s="36">
        <v>700</v>
      </c>
      <c r="G43" s="50">
        <f>D43*E43*F43</f>
        <v>18900</v>
      </c>
      <c r="H43" s="42">
        <v>700</v>
      </c>
      <c r="I43" s="12">
        <f t="shared" si="1"/>
        <v>18900</v>
      </c>
      <c r="J43" s="12">
        <f t="shared" si="2"/>
        <v>0</v>
      </c>
    </row>
    <row r="44" spans="1:10" s="45" customFormat="1" ht="63" x14ac:dyDescent="0.3">
      <c r="A44" s="17" t="s">
        <v>35</v>
      </c>
      <c r="B44" s="16" t="s">
        <v>67</v>
      </c>
      <c r="C44" s="16"/>
      <c r="D44" s="36"/>
      <c r="E44" s="12"/>
      <c r="F44" s="16"/>
      <c r="G44" s="50"/>
      <c r="H44" s="42"/>
      <c r="I44" s="12"/>
      <c r="J44" s="12"/>
    </row>
    <row r="45" spans="1:10" s="45" customFormat="1" x14ac:dyDescent="0.3">
      <c r="A45" s="9"/>
      <c r="B45" s="16" t="s">
        <v>68</v>
      </c>
      <c r="C45" s="9"/>
      <c r="D45" s="37"/>
      <c r="E45" s="12"/>
      <c r="F45" s="10"/>
      <c r="G45" s="50"/>
      <c r="H45" s="42"/>
      <c r="I45" s="12"/>
      <c r="J45" s="12"/>
    </row>
    <row r="46" spans="1:10" s="45" customFormat="1" ht="31.5" x14ac:dyDescent="0.3">
      <c r="A46" s="9"/>
      <c r="B46" s="16" t="s">
        <v>42</v>
      </c>
      <c r="C46" s="17" t="s">
        <v>3</v>
      </c>
      <c r="D46" s="18">
        <v>18</v>
      </c>
      <c r="E46" s="12">
        <v>10</v>
      </c>
      <c r="F46" s="36">
        <v>700</v>
      </c>
      <c r="G46" s="50">
        <f t="shared" si="0"/>
        <v>126000</v>
      </c>
      <c r="H46" s="42">
        <v>700</v>
      </c>
      <c r="I46" s="12">
        <f t="shared" si="1"/>
        <v>126000</v>
      </c>
      <c r="J46" s="12">
        <f t="shared" si="2"/>
        <v>0</v>
      </c>
    </row>
    <row r="47" spans="1:10" s="45" customFormat="1" x14ac:dyDescent="0.3">
      <c r="A47" s="9"/>
      <c r="B47" s="16" t="s">
        <v>69</v>
      </c>
      <c r="C47" s="9"/>
      <c r="D47" s="37"/>
      <c r="E47" s="12"/>
      <c r="F47" s="10"/>
      <c r="G47" s="50"/>
      <c r="H47" s="42"/>
      <c r="I47" s="12"/>
      <c r="J47" s="12"/>
    </row>
    <row r="48" spans="1:10" s="45" customFormat="1" ht="31.5" x14ac:dyDescent="0.3">
      <c r="A48" s="9"/>
      <c r="B48" s="16" t="s">
        <v>70</v>
      </c>
      <c r="C48" s="17" t="s">
        <v>3</v>
      </c>
      <c r="D48" s="18">
        <v>18</v>
      </c>
      <c r="E48" s="12">
        <v>10</v>
      </c>
      <c r="F48" s="36">
        <v>700</v>
      </c>
      <c r="G48" s="50">
        <f t="shared" si="0"/>
        <v>126000</v>
      </c>
      <c r="H48" s="42">
        <v>700</v>
      </c>
      <c r="I48" s="12">
        <f t="shared" si="1"/>
        <v>126000</v>
      </c>
      <c r="J48" s="12">
        <f t="shared" si="2"/>
        <v>0</v>
      </c>
    </row>
    <row r="49" spans="1:10" s="45" customFormat="1" ht="38.25" customHeight="1" x14ac:dyDescent="0.3">
      <c r="A49" s="9">
        <v>2</v>
      </c>
      <c r="B49" s="10" t="s">
        <v>71</v>
      </c>
      <c r="C49" s="10"/>
      <c r="D49" s="38"/>
      <c r="E49" s="12"/>
      <c r="F49" s="10"/>
      <c r="G49" s="50"/>
      <c r="H49" s="42"/>
      <c r="I49" s="12"/>
      <c r="J49" s="12"/>
    </row>
    <row r="50" spans="1:10" s="45" customFormat="1" ht="47.25" x14ac:dyDescent="0.3">
      <c r="A50" s="17" t="s">
        <v>25</v>
      </c>
      <c r="B50" s="16" t="s">
        <v>72</v>
      </c>
      <c r="C50" s="16"/>
      <c r="D50" s="36"/>
      <c r="E50" s="12"/>
      <c r="F50" s="16"/>
      <c r="G50" s="50"/>
      <c r="H50" s="42"/>
      <c r="I50" s="12"/>
      <c r="J50" s="12"/>
    </row>
    <row r="51" spans="1:10" s="45" customFormat="1" x14ac:dyDescent="0.3">
      <c r="A51" s="9"/>
      <c r="B51" s="16" t="s">
        <v>73</v>
      </c>
      <c r="C51" s="17" t="s">
        <v>3</v>
      </c>
      <c r="D51" s="18">
        <v>1</v>
      </c>
      <c r="E51" s="12">
        <v>7</v>
      </c>
      <c r="F51" s="36">
        <v>525</v>
      </c>
      <c r="G51" s="50">
        <f t="shared" si="0"/>
        <v>3675</v>
      </c>
      <c r="H51" s="42">
        <v>800</v>
      </c>
      <c r="I51" s="12">
        <f t="shared" si="1"/>
        <v>5600</v>
      </c>
      <c r="J51" s="12">
        <f t="shared" si="2"/>
        <v>1925</v>
      </c>
    </row>
    <row r="52" spans="1:10" s="45" customFormat="1" x14ac:dyDescent="0.3">
      <c r="A52" s="9"/>
      <c r="B52" s="16" t="s">
        <v>74</v>
      </c>
      <c r="C52" s="17" t="s">
        <v>3</v>
      </c>
      <c r="D52" s="18">
        <v>18</v>
      </c>
      <c r="E52" s="12">
        <v>7</v>
      </c>
      <c r="F52" s="36">
        <v>394</v>
      </c>
      <c r="G52" s="50">
        <f t="shared" si="0"/>
        <v>49644</v>
      </c>
      <c r="H52" s="42">
        <v>640</v>
      </c>
      <c r="I52" s="12">
        <f t="shared" si="1"/>
        <v>80640</v>
      </c>
      <c r="J52" s="12">
        <f t="shared" si="2"/>
        <v>30996</v>
      </c>
    </row>
    <row r="53" spans="1:10" s="45" customFormat="1" x14ac:dyDescent="0.3">
      <c r="A53" s="17" t="s">
        <v>30</v>
      </c>
      <c r="B53" s="145" t="s">
        <v>75</v>
      </c>
      <c r="C53" s="145"/>
      <c r="D53" s="36"/>
      <c r="E53" s="12"/>
      <c r="F53" s="16"/>
      <c r="G53" s="50"/>
      <c r="H53" s="42"/>
      <c r="I53" s="12"/>
      <c r="J53" s="12"/>
    </row>
    <row r="54" spans="1:10" s="45" customFormat="1" x14ac:dyDescent="0.3">
      <c r="A54" s="9"/>
      <c r="B54" s="16" t="s">
        <v>76</v>
      </c>
      <c r="C54" s="17" t="s">
        <v>77</v>
      </c>
      <c r="D54" s="18">
        <v>9</v>
      </c>
      <c r="E54" s="12">
        <v>10</v>
      </c>
      <c r="F54" s="36">
        <v>49</v>
      </c>
      <c r="G54" s="50">
        <f t="shared" si="0"/>
        <v>4410</v>
      </c>
      <c r="H54" s="42">
        <v>49</v>
      </c>
      <c r="I54" s="12">
        <f t="shared" si="1"/>
        <v>4410</v>
      </c>
      <c r="J54" s="12">
        <f t="shared" si="2"/>
        <v>0</v>
      </c>
    </row>
    <row r="55" spans="1:10" s="45" customFormat="1" ht="31.5" x14ac:dyDescent="0.3">
      <c r="A55" s="9"/>
      <c r="B55" s="16" t="s">
        <v>78</v>
      </c>
      <c r="C55" s="17" t="s">
        <v>77</v>
      </c>
      <c r="D55" s="18">
        <v>9</v>
      </c>
      <c r="E55" s="12">
        <v>10</v>
      </c>
      <c r="F55" s="36">
        <v>42</v>
      </c>
      <c r="G55" s="50">
        <f t="shared" si="0"/>
        <v>3780</v>
      </c>
      <c r="H55" s="42">
        <v>42</v>
      </c>
      <c r="I55" s="12">
        <f t="shared" si="1"/>
        <v>3780</v>
      </c>
      <c r="J55" s="12">
        <f t="shared" si="2"/>
        <v>0</v>
      </c>
    </row>
    <row r="56" spans="1:10" s="45" customFormat="1" ht="31.5" x14ac:dyDescent="0.3">
      <c r="A56" s="9"/>
      <c r="B56" s="16" t="s">
        <v>79</v>
      </c>
      <c r="C56" s="17" t="s">
        <v>77</v>
      </c>
      <c r="D56" s="18">
        <v>9</v>
      </c>
      <c r="E56" s="12">
        <v>10</v>
      </c>
      <c r="F56" s="36">
        <v>35</v>
      </c>
      <c r="G56" s="50">
        <f t="shared" si="0"/>
        <v>3150</v>
      </c>
      <c r="H56" s="42">
        <v>35</v>
      </c>
      <c r="I56" s="12">
        <f t="shared" si="1"/>
        <v>3150</v>
      </c>
      <c r="J56" s="12">
        <f t="shared" si="2"/>
        <v>0</v>
      </c>
    </row>
    <row r="57" spans="1:10" s="45" customFormat="1" ht="31.5" x14ac:dyDescent="0.3">
      <c r="A57" s="9"/>
      <c r="B57" s="16" t="s">
        <v>80</v>
      </c>
      <c r="C57" s="17" t="s">
        <v>77</v>
      </c>
      <c r="D57" s="18">
        <v>9</v>
      </c>
      <c r="E57" s="12">
        <v>10</v>
      </c>
      <c r="F57" s="36">
        <v>25</v>
      </c>
      <c r="G57" s="50">
        <f t="shared" si="0"/>
        <v>2250</v>
      </c>
      <c r="H57" s="42">
        <v>25</v>
      </c>
      <c r="I57" s="12">
        <f t="shared" si="1"/>
        <v>2250</v>
      </c>
      <c r="J57" s="12">
        <f t="shared" si="2"/>
        <v>0</v>
      </c>
    </row>
    <row r="58" spans="1:10" s="45" customFormat="1" ht="47.25" x14ac:dyDescent="0.3">
      <c r="A58" s="9"/>
      <c r="B58" s="16" t="s">
        <v>81</v>
      </c>
      <c r="C58" s="17" t="s">
        <v>77</v>
      </c>
      <c r="D58" s="18">
        <v>9</v>
      </c>
      <c r="E58" s="12">
        <v>10</v>
      </c>
      <c r="F58" s="36">
        <v>7</v>
      </c>
      <c r="G58" s="50">
        <f t="shared" si="0"/>
        <v>630</v>
      </c>
      <c r="H58" s="42">
        <v>7</v>
      </c>
      <c r="I58" s="12">
        <f t="shared" si="1"/>
        <v>630</v>
      </c>
      <c r="J58" s="12">
        <f t="shared" si="2"/>
        <v>0</v>
      </c>
    </row>
    <row r="59" spans="1:10" s="45" customFormat="1" ht="31.5" x14ac:dyDescent="0.3">
      <c r="A59" s="17" t="s">
        <v>35</v>
      </c>
      <c r="B59" s="16" t="s">
        <v>82</v>
      </c>
      <c r="C59" s="16"/>
      <c r="D59" s="36"/>
      <c r="E59" s="12"/>
      <c r="F59" s="16"/>
      <c r="G59" s="50"/>
      <c r="H59" s="42"/>
      <c r="I59" s="12"/>
      <c r="J59" s="12"/>
    </row>
    <row r="60" spans="1:10" s="45" customFormat="1" x14ac:dyDescent="0.3">
      <c r="A60" s="9"/>
      <c r="B60" s="16" t="s">
        <v>73</v>
      </c>
      <c r="C60" s="17" t="s">
        <v>3</v>
      </c>
      <c r="D60" s="18">
        <v>1</v>
      </c>
      <c r="E60" s="12">
        <v>14</v>
      </c>
      <c r="F60" s="36">
        <v>525</v>
      </c>
      <c r="G60" s="50">
        <f t="shared" si="0"/>
        <v>7350</v>
      </c>
      <c r="H60" s="42">
        <v>800</v>
      </c>
      <c r="I60" s="12">
        <f t="shared" si="1"/>
        <v>11200</v>
      </c>
      <c r="J60" s="12">
        <f t="shared" si="2"/>
        <v>3850</v>
      </c>
    </row>
    <row r="61" spans="1:10" s="45" customFormat="1" x14ac:dyDescent="0.3">
      <c r="A61" s="9"/>
      <c r="B61" s="16" t="s">
        <v>83</v>
      </c>
      <c r="C61" s="17" t="s">
        <v>3</v>
      </c>
      <c r="D61" s="18">
        <v>8</v>
      </c>
      <c r="E61" s="12">
        <v>14</v>
      </c>
      <c r="F61" s="36">
        <v>394</v>
      </c>
      <c r="G61" s="50">
        <f t="shared" si="0"/>
        <v>44128</v>
      </c>
      <c r="H61" s="42">
        <v>640</v>
      </c>
      <c r="I61" s="12">
        <f t="shared" si="1"/>
        <v>71680</v>
      </c>
      <c r="J61" s="12">
        <f t="shared" si="2"/>
        <v>27552</v>
      </c>
    </row>
    <row r="62" spans="1:10" ht="31.5" x14ac:dyDescent="0.3">
      <c r="A62" s="9" t="s">
        <v>103</v>
      </c>
      <c r="B62" s="10" t="s">
        <v>99</v>
      </c>
      <c r="C62" s="17"/>
      <c r="D62" s="35"/>
      <c r="E62" s="27"/>
      <c r="F62" s="46"/>
      <c r="G62" s="47"/>
      <c r="H62" s="13"/>
      <c r="I62" s="21"/>
      <c r="J62" s="12"/>
    </row>
    <row r="63" spans="1:10" x14ac:dyDescent="0.3">
      <c r="A63" s="9"/>
      <c r="B63" s="16" t="s">
        <v>100</v>
      </c>
      <c r="C63" s="17" t="s">
        <v>3</v>
      </c>
      <c r="D63" s="49">
        <v>1</v>
      </c>
      <c r="E63" s="48">
        <v>10</v>
      </c>
      <c r="F63" s="46"/>
      <c r="G63" s="47"/>
      <c r="H63" s="13">
        <v>820</v>
      </c>
      <c r="I63" s="12">
        <f t="shared" si="1"/>
        <v>8200</v>
      </c>
      <c r="J63" s="12">
        <f t="shared" si="2"/>
        <v>8200</v>
      </c>
    </row>
    <row r="64" spans="1:10" x14ac:dyDescent="0.3">
      <c r="A64" s="21"/>
      <c r="B64" s="47" t="s">
        <v>101</v>
      </c>
      <c r="C64" s="49" t="s">
        <v>3</v>
      </c>
      <c r="D64" s="49">
        <v>1</v>
      </c>
      <c r="E64" s="47">
        <v>10</v>
      </c>
      <c r="F64" s="46"/>
      <c r="G64" s="47"/>
      <c r="H64" s="13">
        <v>730</v>
      </c>
      <c r="I64" s="12">
        <f t="shared" si="1"/>
        <v>7300</v>
      </c>
      <c r="J64" s="12">
        <f t="shared" si="2"/>
        <v>7300</v>
      </c>
    </row>
    <row r="65" spans="1:10" x14ac:dyDescent="0.3">
      <c r="A65" s="21"/>
      <c r="B65" s="47" t="s">
        <v>102</v>
      </c>
      <c r="C65" s="49" t="s">
        <v>3</v>
      </c>
      <c r="D65" s="49">
        <v>2</v>
      </c>
      <c r="E65" s="47">
        <v>10</v>
      </c>
      <c r="F65" s="46"/>
      <c r="G65" s="47"/>
      <c r="H65" s="13">
        <v>640</v>
      </c>
      <c r="I65" s="12">
        <f t="shared" si="1"/>
        <v>12800</v>
      </c>
      <c r="J65" s="12">
        <f t="shared" si="2"/>
        <v>12800</v>
      </c>
    </row>
  </sheetData>
  <mergeCells count="15">
    <mergeCell ref="B23:C23"/>
    <mergeCell ref="B25:C25"/>
    <mergeCell ref="B30:C30"/>
    <mergeCell ref="B53:C53"/>
    <mergeCell ref="A1:J1"/>
    <mergeCell ref="A2:J2"/>
    <mergeCell ref="A3:A5"/>
    <mergeCell ref="B3:B5"/>
    <mergeCell ref="C3:C5"/>
    <mergeCell ref="D3:D5"/>
    <mergeCell ref="E3:E5"/>
    <mergeCell ref="F3:I3"/>
    <mergeCell ref="J3:J5"/>
    <mergeCell ref="F4:G4"/>
    <mergeCell ref="H4:I4"/>
  </mergeCells>
  <pageMargins left="0.15748031496062992" right="0.15748031496062992" top="0.43307086614173229" bottom="0.15748031496062992" header="0.31496062992125984" footer="0.31496062992125984"/>
  <pageSetup paperSize="9" orientation="landscape" horizontalDpi="180" verticalDpi="18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Layout" topLeftCell="C1" zoomScale="70" zoomScaleNormal="100" zoomScalePageLayoutView="70" workbookViewId="0">
      <selection activeCell="I6" sqref="I6"/>
    </sheetView>
  </sheetViews>
  <sheetFormatPr defaultRowHeight="16.5" x14ac:dyDescent="0.25"/>
  <cols>
    <col min="1" max="1" width="4.5546875" style="124" customWidth="1"/>
    <col min="2" max="2" width="38.6640625" style="124" customWidth="1"/>
    <col min="3" max="3" width="12.21875" style="124" customWidth="1"/>
    <col min="4" max="4" width="8.33203125" style="124" customWidth="1"/>
    <col min="5" max="5" width="7.77734375" style="124" customWidth="1"/>
    <col min="6" max="6" width="6.88671875" style="124" customWidth="1"/>
    <col min="7" max="7" width="12.5546875" style="124" customWidth="1"/>
    <col min="8" max="8" width="6.88671875" style="124" customWidth="1"/>
    <col min="9" max="9" width="11.88671875" style="124" customWidth="1"/>
    <col min="10" max="255" width="8.88671875" style="124"/>
    <col min="256" max="256" width="4.5546875" style="124" customWidth="1"/>
    <col min="257" max="257" width="37.109375" style="124" customWidth="1"/>
    <col min="258" max="258" width="12.21875" style="124" customWidth="1"/>
    <col min="259" max="259" width="6.109375" style="124" customWidth="1"/>
    <col min="260" max="260" width="6.44140625" style="124" customWidth="1"/>
    <col min="261" max="261" width="5.88671875" style="124" customWidth="1"/>
    <col min="262" max="263" width="8.88671875" style="124"/>
    <col min="264" max="264" width="6.88671875" style="124" customWidth="1"/>
    <col min="265" max="265" width="11.88671875" style="124" customWidth="1"/>
    <col min="266" max="511" width="8.88671875" style="124"/>
    <col min="512" max="512" width="4.5546875" style="124" customWidth="1"/>
    <col min="513" max="513" width="37.109375" style="124" customWidth="1"/>
    <col min="514" max="514" width="12.21875" style="124" customWidth="1"/>
    <col min="515" max="515" width="6.109375" style="124" customWidth="1"/>
    <col min="516" max="516" width="6.44140625" style="124" customWidth="1"/>
    <col min="517" max="517" width="5.88671875" style="124" customWidth="1"/>
    <col min="518" max="519" width="8.88671875" style="124"/>
    <col min="520" max="520" width="6.88671875" style="124" customWidth="1"/>
    <col min="521" max="521" width="11.88671875" style="124" customWidth="1"/>
    <col min="522" max="767" width="8.88671875" style="124"/>
    <col min="768" max="768" width="4.5546875" style="124" customWidth="1"/>
    <col min="769" max="769" width="37.109375" style="124" customWidth="1"/>
    <col min="770" max="770" width="12.21875" style="124" customWidth="1"/>
    <col min="771" max="771" width="6.109375" style="124" customWidth="1"/>
    <col min="772" max="772" width="6.44140625" style="124" customWidth="1"/>
    <col min="773" max="773" width="5.88671875" style="124" customWidth="1"/>
    <col min="774" max="775" width="8.88671875" style="124"/>
    <col min="776" max="776" width="6.88671875" style="124" customWidth="1"/>
    <col min="777" max="777" width="11.88671875" style="124" customWidth="1"/>
    <col min="778" max="1023" width="8.88671875" style="124"/>
    <col min="1024" max="1024" width="4.5546875" style="124" customWidth="1"/>
    <col min="1025" max="1025" width="37.109375" style="124" customWidth="1"/>
    <col min="1026" max="1026" width="12.21875" style="124" customWidth="1"/>
    <col min="1027" max="1027" width="6.109375" style="124" customWidth="1"/>
    <col min="1028" max="1028" width="6.44140625" style="124" customWidth="1"/>
    <col min="1029" max="1029" width="5.88671875" style="124" customWidth="1"/>
    <col min="1030" max="1031" width="8.88671875" style="124"/>
    <col min="1032" max="1032" width="6.88671875" style="124" customWidth="1"/>
    <col min="1033" max="1033" width="11.88671875" style="124" customWidth="1"/>
    <col min="1034" max="1279" width="8.88671875" style="124"/>
    <col min="1280" max="1280" width="4.5546875" style="124" customWidth="1"/>
    <col min="1281" max="1281" width="37.109375" style="124" customWidth="1"/>
    <col min="1282" max="1282" width="12.21875" style="124" customWidth="1"/>
    <col min="1283" max="1283" width="6.109375" style="124" customWidth="1"/>
    <col min="1284" max="1284" width="6.44140625" style="124" customWidth="1"/>
    <col min="1285" max="1285" width="5.88671875" style="124" customWidth="1"/>
    <col min="1286" max="1287" width="8.88671875" style="124"/>
    <col min="1288" max="1288" width="6.88671875" style="124" customWidth="1"/>
    <col min="1289" max="1289" width="11.88671875" style="124" customWidth="1"/>
    <col min="1290" max="1535" width="8.88671875" style="124"/>
    <col min="1536" max="1536" width="4.5546875" style="124" customWidth="1"/>
    <col min="1537" max="1537" width="37.109375" style="124" customWidth="1"/>
    <col min="1538" max="1538" width="12.21875" style="124" customWidth="1"/>
    <col min="1539" max="1539" width="6.109375" style="124" customWidth="1"/>
    <col min="1540" max="1540" width="6.44140625" style="124" customWidth="1"/>
    <col min="1541" max="1541" width="5.88671875" style="124" customWidth="1"/>
    <col min="1542" max="1543" width="8.88671875" style="124"/>
    <col min="1544" max="1544" width="6.88671875" style="124" customWidth="1"/>
    <col min="1545" max="1545" width="11.88671875" style="124" customWidth="1"/>
    <col min="1546" max="1791" width="8.88671875" style="124"/>
    <col min="1792" max="1792" width="4.5546875" style="124" customWidth="1"/>
    <col min="1793" max="1793" width="37.109375" style="124" customWidth="1"/>
    <col min="1794" max="1794" width="12.21875" style="124" customWidth="1"/>
    <col min="1795" max="1795" width="6.109375" style="124" customWidth="1"/>
    <col min="1796" max="1796" width="6.44140625" style="124" customWidth="1"/>
    <col min="1797" max="1797" width="5.88671875" style="124" customWidth="1"/>
    <col min="1798" max="1799" width="8.88671875" style="124"/>
    <col min="1800" max="1800" width="6.88671875" style="124" customWidth="1"/>
    <col min="1801" max="1801" width="11.88671875" style="124" customWidth="1"/>
    <col min="1802" max="2047" width="8.88671875" style="124"/>
    <col min="2048" max="2048" width="4.5546875" style="124" customWidth="1"/>
    <col min="2049" max="2049" width="37.109375" style="124" customWidth="1"/>
    <col min="2050" max="2050" width="12.21875" style="124" customWidth="1"/>
    <col min="2051" max="2051" width="6.109375" style="124" customWidth="1"/>
    <col min="2052" max="2052" width="6.44140625" style="124" customWidth="1"/>
    <col min="2053" max="2053" width="5.88671875" style="124" customWidth="1"/>
    <col min="2054" max="2055" width="8.88671875" style="124"/>
    <col min="2056" max="2056" width="6.88671875" style="124" customWidth="1"/>
    <col min="2057" max="2057" width="11.88671875" style="124" customWidth="1"/>
    <col min="2058" max="2303" width="8.88671875" style="124"/>
    <col min="2304" max="2304" width="4.5546875" style="124" customWidth="1"/>
    <col min="2305" max="2305" width="37.109375" style="124" customWidth="1"/>
    <col min="2306" max="2306" width="12.21875" style="124" customWidth="1"/>
    <col min="2307" max="2307" width="6.109375" style="124" customWidth="1"/>
    <col min="2308" max="2308" width="6.44140625" style="124" customWidth="1"/>
    <col min="2309" max="2309" width="5.88671875" style="124" customWidth="1"/>
    <col min="2310" max="2311" width="8.88671875" style="124"/>
    <col min="2312" max="2312" width="6.88671875" style="124" customWidth="1"/>
    <col min="2313" max="2313" width="11.88671875" style="124" customWidth="1"/>
    <col min="2314" max="2559" width="8.88671875" style="124"/>
    <col min="2560" max="2560" width="4.5546875" style="124" customWidth="1"/>
    <col min="2561" max="2561" width="37.109375" style="124" customWidth="1"/>
    <col min="2562" max="2562" width="12.21875" style="124" customWidth="1"/>
    <col min="2563" max="2563" width="6.109375" style="124" customWidth="1"/>
    <col min="2564" max="2564" width="6.44140625" style="124" customWidth="1"/>
    <col min="2565" max="2565" width="5.88671875" style="124" customWidth="1"/>
    <col min="2566" max="2567" width="8.88671875" style="124"/>
    <col min="2568" max="2568" width="6.88671875" style="124" customWidth="1"/>
    <col min="2569" max="2569" width="11.88671875" style="124" customWidth="1"/>
    <col min="2570" max="2815" width="8.88671875" style="124"/>
    <col min="2816" max="2816" width="4.5546875" style="124" customWidth="1"/>
    <col min="2817" max="2817" width="37.109375" style="124" customWidth="1"/>
    <col min="2818" max="2818" width="12.21875" style="124" customWidth="1"/>
    <col min="2819" max="2819" width="6.109375" style="124" customWidth="1"/>
    <col min="2820" max="2820" width="6.44140625" style="124" customWidth="1"/>
    <col min="2821" max="2821" width="5.88671875" style="124" customWidth="1"/>
    <col min="2822" max="2823" width="8.88671875" style="124"/>
    <col min="2824" max="2824" width="6.88671875" style="124" customWidth="1"/>
    <col min="2825" max="2825" width="11.88671875" style="124" customWidth="1"/>
    <col min="2826" max="3071" width="8.88671875" style="124"/>
    <col min="3072" max="3072" width="4.5546875" style="124" customWidth="1"/>
    <col min="3073" max="3073" width="37.109375" style="124" customWidth="1"/>
    <col min="3074" max="3074" width="12.21875" style="124" customWidth="1"/>
    <col min="3075" max="3075" width="6.109375" style="124" customWidth="1"/>
    <col min="3076" max="3076" width="6.44140625" style="124" customWidth="1"/>
    <col min="3077" max="3077" width="5.88671875" style="124" customWidth="1"/>
    <col min="3078" max="3079" width="8.88671875" style="124"/>
    <col min="3080" max="3080" width="6.88671875" style="124" customWidth="1"/>
    <col min="3081" max="3081" width="11.88671875" style="124" customWidth="1"/>
    <col min="3082" max="3327" width="8.88671875" style="124"/>
    <col min="3328" max="3328" width="4.5546875" style="124" customWidth="1"/>
    <col min="3329" max="3329" width="37.109375" style="124" customWidth="1"/>
    <col min="3330" max="3330" width="12.21875" style="124" customWidth="1"/>
    <col min="3331" max="3331" width="6.109375" style="124" customWidth="1"/>
    <col min="3332" max="3332" width="6.44140625" style="124" customWidth="1"/>
    <col min="3333" max="3333" width="5.88671875" style="124" customWidth="1"/>
    <col min="3334" max="3335" width="8.88671875" style="124"/>
    <col min="3336" max="3336" width="6.88671875" style="124" customWidth="1"/>
    <col min="3337" max="3337" width="11.88671875" style="124" customWidth="1"/>
    <col min="3338" max="3583" width="8.88671875" style="124"/>
    <col min="3584" max="3584" width="4.5546875" style="124" customWidth="1"/>
    <col min="3585" max="3585" width="37.109375" style="124" customWidth="1"/>
    <col min="3586" max="3586" width="12.21875" style="124" customWidth="1"/>
    <col min="3587" max="3587" width="6.109375" style="124" customWidth="1"/>
    <col min="3588" max="3588" width="6.44140625" style="124" customWidth="1"/>
    <col min="3589" max="3589" width="5.88671875" style="124" customWidth="1"/>
    <col min="3590" max="3591" width="8.88671875" style="124"/>
    <col min="3592" max="3592" width="6.88671875" style="124" customWidth="1"/>
    <col min="3593" max="3593" width="11.88671875" style="124" customWidth="1"/>
    <col min="3594" max="3839" width="8.88671875" style="124"/>
    <col min="3840" max="3840" width="4.5546875" style="124" customWidth="1"/>
    <col min="3841" max="3841" width="37.109375" style="124" customWidth="1"/>
    <col min="3842" max="3842" width="12.21875" style="124" customWidth="1"/>
    <col min="3843" max="3843" width="6.109375" style="124" customWidth="1"/>
    <col min="3844" max="3844" width="6.44140625" style="124" customWidth="1"/>
    <col min="3845" max="3845" width="5.88671875" style="124" customWidth="1"/>
    <col min="3846" max="3847" width="8.88671875" style="124"/>
    <col min="3848" max="3848" width="6.88671875" style="124" customWidth="1"/>
    <col min="3849" max="3849" width="11.88671875" style="124" customWidth="1"/>
    <col min="3850" max="4095" width="8.88671875" style="124"/>
    <col min="4096" max="4096" width="4.5546875" style="124" customWidth="1"/>
    <col min="4097" max="4097" width="37.109375" style="124" customWidth="1"/>
    <col min="4098" max="4098" width="12.21875" style="124" customWidth="1"/>
    <col min="4099" max="4099" width="6.109375" style="124" customWidth="1"/>
    <col min="4100" max="4100" width="6.44140625" style="124" customWidth="1"/>
    <col min="4101" max="4101" width="5.88671875" style="124" customWidth="1"/>
    <col min="4102" max="4103" width="8.88671875" style="124"/>
    <col min="4104" max="4104" width="6.88671875" style="124" customWidth="1"/>
    <col min="4105" max="4105" width="11.88671875" style="124" customWidth="1"/>
    <col min="4106" max="4351" width="8.88671875" style="124"/>
    <col min="4352" max="4352" width="4.5546875" style="124" customWidth="1"/>
    <col min="4353" max="4353" width="37.109375" style="124" customWidth="1"/>
    <col min="4354" max="4354" width="12.21875" style="124" customWidth="1"/>
    <col min="4355" max="4355" width="6.109375" style="124" customWidth="1"/>
    <col min="4356" max="4356" width="6.44140625" style="124" customWidth="1"/>
    <col min="4357" max="4357" width="5.88671875" style="124" customWidth="1"/>
    <col min="4358" max="4359" width="8.88671875" style="124"/>
    <col min="4360" max="4360" width="6.88671875" style="124" customWidth="1"/>
    <col min="4361" max="4361" width="11.88671875" style="124" customWidth="1"/>
    <col min="4362" max="4607" width="8.88671875" style="124"/>
    <col min="4608" max="4608" width="4.5546875" style="124" customWidth="1"/>
    <col min="4609" max="4609" width="37.109375" style="124" customWidth="1"/>
    <col min="4610" max="4610" width="12.21875" style="124" customWidth="1"/>
    <col min="4611" max="4611" width="6.109375" style="124" customWidth="1"/>
    <col min="4612" max="4612" width="6.44140625" style="124" customWidth="1"/>
    <col min="4613" max="4613" width="5.88671875" style="124" customWidth="1"/>
    <col min="4614" max="4615" width="8.88671875" style="124"/>
    <col min="4616" max="4616" width="6.88671875" style="124" customWidth="1"/>
    <col min="4617" max="4617" width="11.88671875" style="124" customWidth="1"/>
    <col min="4618" max="4863" width="8.88671875" style="124"/>
    <col min="4864" max="4864" width="4.5546875" style="124" customWidth="1"/>
    <col min="4865" max="4865" width="37.109375" style="124" customWidth="1"/>
    <col min="4866" max="4866" width="12.21875" style="124" customWidth="1"/>
    <col min="4867" max="4867" width="6.109375" style="124" customWidth="1"/>
    <col min="4868" max="4868" width="6.44140625" style="124" customWidth="1"/>
    <col min="4869" max="4869" width="5.88671875" style="124" customWidth="1"/>
    <col min="4870" max="4871" width="8.88671875" style="124"/>
    <col min="4872" max="4872" width="6.88671875" style="124" customWidth="1"/>
    <col min="4873" max="4873" width="11.88671875" style="124" customWidth="1"/>
    <col min="4874" max="5119" width="8.88671875" style="124"/>
    <col min="5120" max="5120" width="4.5546875" style="124" customWidth="1"/>
    <col min="5121" max="5121" width="37.109375" style="124" customWidth="1"/>
    <col min="5122" max="5122" width="12.21875" style="124" customWidth="1"/>
    <col min="5123" max="5123" width="6.109375" style="124" customWidth="1"/>
    <col min="5124" max="5124" width="6.44140625" style="124" customWidth="1"/>
    <col min="5125" max="5125" width="5.88671875" style="124" customWidth="1"/>
    <col min="5126" max="5127" width="8.88671875" style="124"/>
    <col min="5128" max="5128" width="6.88671875" style="124" customWidth="1"/>
    <col min="5129" max="5129" width="11.88671875" style="124" customWidth="1"/>
    <col min="5130" max="5375" width="8.88671875" style="124"/>
    <col min="5376" max="5376" width="4.5546875" style="124" customWidth="1"/>
    <col min="5377" max="5377" width="37.109375" style="124" customWidth="1"/>
    <col min="5378" max="5378" width="12.21875" style="124" customWidth="1"/>
    <col min="5379" max="5379" width="6.109375" style="124" customWidth="1"/>
    <col min="5380" max="5380" width="6.44140625" style="124" customWidth="1"/>
    <col min="5381" max="5381" width="5.88671875" style="124" customWidth="1"/>
    <col min="5382" max="5383" width="8.88671875" style="124"/>
    <col min="5384" max="5384" width="6.88671875" style="124" customWidth="1"/>
    <col min="5385" max="5385" width="11.88671875" style="124" customWidth="1"/>
    <col min="5386" max="5631" width="8.88671875" style="124"/>
    <col min="5632" max="5632" width="4.5546875" style="124" customWidth="1"/>
    <col min="5633" max="5633" width="37.109375" style="124" customWidth="1"/>
    <col min="5634" max="5634" width="12.21875" style="124" customWidth="1"/>
    <col min="5635" max="5635" width="6.109375" style="124" customWidth="1"/>
    <col min="5636" max="5636" width="6.44140625" style="124" customWidth="1"/>
    <col min="5637" max="5637" width="5.88671875" style="124" customWidth="1"/>
    <col min="5638" max="5639" width="8.88671875" style="124"/>
    <col min="5640" max="5640" width="6.88671875" style="124" customWidth="1"/>
    <col min="5641" max="5641" width="11.88671875" style="124" customWidth="1"/>
    <col min="5642" max="5887" width="8.88671875" style="124"/>
    <col min="5888" max="5888" width="4.5546875" style="124" customWidth="1"/>
    <col min="5889" max="5889" width="37.109375" style="124" customWidth="1"/>
    <col min="5890" max="5890" width="12.21875" style="124" customWidth="1"/>
    <col min="5891" max="5891" width="6.109375" style="124" customWidth="1"/>
    <col min="5892" max="5892" width="6.44140625" style="124" customWidth="1"/>
    <col min="5893" max="5893" width="5.88671875" style="124" customWidth="1"/>
    <col min="5894" max="5895" width="8.88671875" style="124"/>
    <col min="5896" max="5896" width="6.88671875" style="124" customWidth="1"/>
    <col min="5897" max="5897" width="11.88671875" style="124" customWidth="1"/>
    <col min="5898" max="6143" width="8.88671875" style="124"/>
    <col min="6144" max="6144" width="4.5546875" style="124" customWidth="1"/>
    <col min="6145" max="6145" width="37.109375" style="124" customWidth="1"/>
    <col min="6146" max="6146" width="12.21875" style="124" customWidth="1"/>
    <col min="6147" max="6147" width="6.109375" style="124" customWidth="1"/>
    <col min="6148" max="6148" width="6.44140625" style="124" customWidth="1"/>
    <col min="6149" max="6149" width="5.88671875" style="124" customWidth="1"/>
    <col min="6150" max="6151" width="8.88671875" style="124"/>
    <col min="6152" max="6152" width="6.88671875" style="124" customWidth="1"/>
    <col min="6153" max="6153" width="11.88671875" style="124" customWidth="1"/>
    <col min="6154" max="6399" width="8.88671875" style="124"/>
    <col min="6400" max="6400" width="4.5546875" style="124" customWidth="1"/>
    <col min="6401" max="6401" width="37.109375" style="124" customWidth="1"/>
    <col min="6402" max="6402" width="12.21875" style="124" customWidth="1"/>
    <col min="6403" max="6403" width="6.109375" style="124" customWidth="1"/>
    <col min="6404" max="6404" width="6.44140625" style="124" customWidth="1"/>
    <col min="6405" max="6405" width="5.88671875" style="124" customWidth="1"/>
    <col min="6406" max="6407" width="8.88671875" style="124"/>
    <col min="6408" max="6408" width="6.88671875" style="124" customWidth="1"/>
    <col min="6409" max="6409" width="11.88671875" style="124" customWidth="1"/>
    <col min="6410" max="6655" width="8.88671875" style="124"/>
    <col min="6656" max="6656" width="4.5546875" style="124" customWidth="1"/>
    <col min="6657" max="6657" width="37.109375" style="124" customWidth="1"/>
    <col min="6658" max="6658" width="12.21875" style="124" customWidth="1"/>
    <col min="6659" max="6659" width="6.109375" style="124" customWidth="1"/>
    <col min="6660" max="6660" width="6.44140625" style="124" customWidth="1"/>
    <col min="6661" max="6661" width="5.88671875" style="124" customWidth="1"/>
    <col min="6662" max="6663" width="8.88671875" style="124"/>
    <col min="6664" max="6664" width="6.88671875" style="124" customWidth="1"/>
    <col min="6665" max="6665" width="11.88671875" style="124" customWidth="1"/>
    <col min="6666" max="6911" width="8.88671875" style="124"/>
    <col min="6912" max="6912" width="4.5546875" style="124" customWidth="1"/>
    <col min="6913" max="6913" width="37.109375" style="124" customWidth="1"/>
    <col min="6914" max="6914" width="12.21875" style="124" customWidth="1"/>
    <col min="6915" max="6915" width="6.109375" style="124" customWidth="1"/>
    <col min="6916" max="6916" width="6.44140625" style="124" customWidth="1"/>
    <col min="6917" max="6917" width="5.88671875" style="124" customWidth="1"/>
    <col min="6918" max="6919" width="8.88671875" style="124"/>
    <col min="6920" max="6920" width="6.88671875" style="124" customWidth="1"/>
    <col min="6921" max="6921" width="11.88671875" style="124" customWidth="1"/>
    <col min="6922" max="7167" width="8.88671875" style="124"/>
    <col min="7168" max="7168" width="4.5546875" style="124" customWidth="1"/>
    <col min="7169" max="7169" width="37.109375" style="124" customWidth="1"/>
    <col min="7170" max="7170" width="12.21875" style="124" customWidth="1"/>
    <col min="7171" max="7171" width="6.109375" style="124" customWidth="1"/>
    <col min="7172" max="7172" width="6.44140625" style="124" customWidth="1"/>
    <col min="7173" max="7173" width="5.88671875" style="124" customWidth="1"/>
    <col min="7174" max="7175" width="8.88671875" style="124"/>
    <col min="7176" max="7176" width="6.88671875" style="124" customWidth="1"/>
    <col min="7177" max="7177" width="11.88671875" style="124" customWidth="1"/>
    <col min="7178" max="7423" width="8.88671875" style="124"/>
    <col min="7424" max="7424" width="4.5546875" style="124" customWidth="1"/>
    <col min="7425" max="7425" width="37.109375" style="124" customWidth="1"/>
    <col min="7426" max="7426" width="12.21875" style="124" customWidth="1"/>
    <col min="7427" max="7427" width="6.109375" style="124" customWidth="1"/>
    <col min="7428" max="7428" width="6.44140625" style="124" customWidth="1"/>
    <col min="7429" max="7429" width="5.88671875" style="124" customWidth="1"/>
    <col min="7430" max="7431" width="8.88671875" style="124"/>
    <col min="7432" max="7432" width="6.88671875" style="124" customWidth="1"/>
    <col min="7433" max="7433" width="11.88671875" style="124" customWidth="1"/>
    <col min="7434" max="7679" width="8.88671875" style="124"/>
    <col min="7680" max="7680" width="4.5546875" style="124" customWidth="1"/>
    <col min="7681" max="7681" width="37.109375" style="124" customWidth="1"/>
    <col min="7682" max="7682" width="12.21875" style="124" customWidth="1"/>
    <col min="7683" max="7683" width="6.109375" style="124" customWidth="1"/>
    <col min="7684" max="7684" width="6.44140625" style="124" customWidth="1"/>
    <col min="7685" max="7685" width="5.88671875" style="124" customWidth="1"/>
    <col min="7686" max="7687" width="8.88671875" style="124"/>
    <col min="7688" max="7688" width="6.88671875" style="124" customWidth="1"/>
    <col min="7689" max="7689" width="11.88671875" style="124" customWidth="1"/>
    <col min="7690" max="7935" width="8.88671875" style="124"/>
    <col min="7936" max="7936" width="4.5546875" style="124" customWidth="1"/>
    <col min="7937" max="7937" width="37.109375" style="124" customWidth="1"/>
    <col min="7938" max="7938" width="12.21875" style="124" customWidth="1"/>
    <col min="7939" max="7939" width="6.109375" style="124" customWidth="1"/>
    <col min="7940" max="7940" width="6.44140625" style="124" customWidth="1"/>
    <col min="7941" max="7941" width="5.88671875" style="124" customWidth="1"/>
    <col min="7942" max="7943" width="8.88671875" style="124"/>
    <col min="7944" max="7944" width="6.88671875" style="124" customWidth="1"/>
    <col min="7945" max="7945" width="11.88671875" style="124" customWidth="1"/>
    <col min="7946" max="8191" width="8.88671875" style="124"/>
    <col min="8192" max="8192" width="4.5546875" style="124" customWidth="1"/>
    <col min="8193" max="8193" width="37.109375" style="124" customWidth="1"/>
    <col min="8194" max="8194" width="12.21875" style="124" customWidth="1"/>
    <col min="8195" max="8195" width="6.109375" style="124" customWidth="1"/>
    <col min="8196" max="8196" width="6.44140625" style="124" customWidth="1"/>
    <col min="8197" max="8197" width="5.88671875" style="124" customWidth="1"/>
    <col min="8198" max="8199" width="8.88671875" style="124"/>
    <col min="8200" max="8200" width="6.88671875" style="124" customWidth="1"/>
    <col min="8201" max="8201" width="11.88671875" style="124" customWidth="1"/>
    <col min="8202" max="8447" width="8.88671875" style="124"/>
    <col min="8448" max="8448" width="4.5546875" style="124" customWidth="1"/>
    <col min="8449" max="8449" width="37.109375" style="124" customWidth="1"/>
    <col min="8450" max="8450" width="12.21875" style="124" customWidth="1"/>
    <col min="8451" max="8451" width="6.109375" style="124" customWidth="1"/>
    <col min="8452" max="8452" width="6.44140625" style="124" customWidth="1"/>
    <col min="8453" max="8453" width="5.88671875" style="124" customWidth="1"/>
    <col min="8454" max="8455" width="8.88671875" style="124"/>
    <col min="8456" max="8456" width="6.88671875" style="124" customWidth="1"/>
    <col min="8457" max="8457" width="11.88671875" style="124" customWidth="1"/>
    <col min="8458" max="8703" width="8.88671875" style="124"/>
    <col min="8704" max="8704" width="4.5546875" style="124" customWidth="1"/>
    <col min="8705" max="8705" width="37.109375" style="124" customWidth="1"/>
    <col min="8706" max="8706" width="12.21875" style="124" customWidth="1"/>
    <col min="8707" max="8707" width="6.109375" style="124" customWidth="1"/>
    <col min="8708" max="8708" width="6.44140625" style="124" customWidth="1"/>
    <col min="8709" max="8709" width="5.88671875" style="124" customWidth="1"/>
    <col min="8710" max="8711" width="8.88671875" style="124"/>
    <col min="8712" max="8712" width="6.88671875" style="124" customWidth="1"/>
    <col min="8713" max="8713" width="11.88671875" style="124" customWidth="1"/>
    <col min="8714" max="8959" width="8.88671875" style="124"/>
    <col min="8960" max="8960" width="4.5546875" style="124" customWidth="1"/>
    <col min="8961" max="8961" width="37.109375" style="124" customWidth="1"/>
    <col min="8962" max="8962" width="12.21875" style="124" customWidth="1"/>
    <col min="8963" max="8963" width="6.109375" style="124" customWidth="1"/>
    <col min="8964" max="8964" width="6.44140625" style="124" customWidth="1"/>
    <col min="8965" max="8965" width="5.88671875" style="124" customWidth="1"/>
    <col min="8966" max="8967" width="8.88671875" style="124"/>
    <col min="8968" max="8968" width="6.88671875" style="124" customWidth="1"/>
    <col min="8969" max="8969" width="11.88671875" style="124" customWidth="1"/>
    <col min="8970" max="9215" width="8.88671875" style="124"/>
    <col min="9216" max="9216" width="4.5546875" style="124" customWidth="1"/>
    <col min="9217" max="9217" width="37.109375" style="124" customWidth="1"/>
    <col min="9218" max="9218" width="12.21875" style="124" customWidth="1"/>
    <col min="9219" max="9219" width="6.109375" style="124" customWidth="1"/>
    <col min="9220" max="9220" width="6.44140625" style="124" customWidth="1"/>
    <col min="9221" max="9221" width="5.88671875" style="124" customWidth="1"/>
    <col min="9222" max="9223" width="8.88671875" style="124"/>
    <col min="9224" max="9224" width="6.88671875" style="124" customWidth="1"/>
    <col min="9225" max="9225" width="11.88671875" style="124" customWidth="1"/>
    <col min="9226" max="9471" width="8.88671875" style="124"/>
    <col min="9472" max="9472" width="4.5546875" style="124" customWidth="1"/>
    <col min="9473" max="9473" width="37.109375" style="124" customWidth="1"/>
    <col min="9474" max="9474" width="12.21875" style="124" customWidth="1"/>
    <col min="9475" max="9475" width="6.109375" style="124" customWidth="1"/>
    <col min="9476" max="9476" width="6.44140625" style="124" customWidth="1"/>
    <col min="9477" max="9477" width="5.88671875" style="124" customWidth="1"/>
    <col min="9478" max="9479" width="8.88671875" style="124"/>
    <col min="9480" max="9480" width="6.88671875" style="124" customWidth="1"/>
    <col min="9481" max="9481" width="11.88671875" style="124" customWidth="1"/>
    <col min="9482" max="9727" width="8.88671875" style="124"/>
    <col min="9728" max="9728" width="4.5546875" style="124" customWidth="1"/>
    <col min="9729" max="9729" width="37.109375" style="124" customWidth="1"/>
    <col min="9730" max="9730" width="12.21875" style="124" customWidth="1"/>
    <col min="9731" max="9731" width="6.109375" style="124" customWidth="1"/>
    <col min="9732" max="9732" width="6.44140625" style="124" customWidth="1"/>
    <col min="9733" max="9733" width="5.88671875" style="124" customWidth="1"/>
    <col min="9734" max="9735" width="8.88671875" style="124"/>
    <col min="9736" max="9736" width="6.88671875" style="124" customWidth="1"/>
    <col min="9737" max="9737" width="11.88671875" style="124" customWidth="1"/>
    <col min="9738" max="9983" width="8.88671875" style="124"/>
    <col min="9984" max="9984" width="4.5546875" style="124" customWidth="1"/>
    <col min="9985" max="9985" width="37.109375" style="124" customWidth="1"/>
    <col min="9986" max="9986" width="12.21875" style="124" customWidth="1"/>
    <col min="9987" max="9987" width="6.109375" style="124" customWidth="1"/>
    <col min="9988" max="9988" width="6.44140625" style="124" customWidth="1"/>
    <col min="9989" max="9989" width="5.88671875" style="124" customWidth="1"/>
    <col min="9990" max="9991" width="8.88671875" style="124"/>
    <col min="9992" max="9992" width="6.88671875" style="124" customWidth="1"/>
    <col min="9993" max="9993" width="11.88671875" style="124" customWidth="1"/>
    <col min="9994" max="10239" width="8.88671875" style="124"/>
    <col min="10240" max="10240" width="4.5546875" style="124" customWidth="1"/>
    <col min="10241" max="10241" width="37.109375" style="124" customWidth="1"/>
    <col min="10242" max="10242" width="12.21875" style="124" customWidth="1"/>
    <col min="10243" max="10243" width="6.109375" style="124" customWidth="1"/>
    <col min="10244" max="10244" width="6.44140625" style="124" customWidth="1"/>
    <col min="10245" max="10245" width="5.88671875" style="124" customWidth="1"/>
    <col min="10246" max="10247" width="8.88671875" style="124"/>
    <col min="10248" max="10248" width="6.88671875" style="124" customWidth="1"/>
    <col min="10249" max="10249" width="11.88671875" style="124" customWidth="1"/>
    <col min="10250" max="10495" width="8.88671875" style="124"/>
    <col min="10496" max="10496" width="4.5546875" style="124" customWidth="1"/>
    <col min="10497" max="10497" width="37.109375" style="124" customWidth="1"/>
    <col min="10498" max="10498" width="12.21875" style="124" customWidth="1"/>
    <col min="10499" max="10499" width="6.109375" style="124" customWidth="1"/>
    <col min="10500" max="10500" width="6.44140625" style="124" customWidth="1"/>
    <col min="10501" max="10501" width="5.88671875" style="124" customWidth="1"/>
    <col min="10502" max="10503" width="8.88671875" style="124"/>
    <col min="10504" max="10504" width="6.88671875" style="124" customWidth="1"/>
    <col min="10505" max="10505" width="11.88671875" style="124" customWidth="1"/>
    <col min="10506" max="10751" width="8.88671875" style="124"/>
    <col min="10752" max="10752" width="4.5546875" style="124" customWidth="1"/>
    <col min="10753" max="10753" width="37.109375" style="124" customWidth="1"/>
    <col min="10754" max="10754" width="12.21875" style="124" customWidth="1"/>
    <col min="10755" max="10755" width="6.109375" style="124" customWidth="1"/>
    <col min="10756" max="10756" width="6.44140625" style="124" customWidth="1"/>
    <col min="10757" max="10757" width="5.88671875" style="124" customWidth="1"/>
    <col min="10758" max="10759" width="8.88671875" style="124"/>
    <col min="10760" max="10760" width="6.88671875" style="124" customWidth="1"/>
    <col min="10761" max="10761" width="11.88671875" style="124" customWidth="1"/>
    <col min="10762" max="11007" width="8.88671875" style="124"/>
    <col min="11008" max="11008" width="4.5546875" style="124" customWidth="1"/>
    <col min="11009" max="11009" width="37.109375" style="124" customWidth="1"/>
    <col min="11010" max="11010" width="12.21875" style="124" customWidth="1"/>
    <col min="11011" max="11011" width="6.109375" style="124" customWidth="1"/>
    <col min="11012" max="11012" width="6.44140625" style="124" customWidth="1"/>
    <col min="11013" max="11013" width="5.88671875" style="124" customWidth="1"/>
    <col min="11014" max="11015" width="8.88671875" style="124"/>
    <col min="11016" max="11016" width="6.88671875" style="124" customWidth="1"/>
    <col min="11017" max="11017" width="11.88671875" style="124" customWidth="1"/>
    <col min="11018" max="11263" width="8.88671875" style="124"/>
    <col min="11264" max="11264" width="4.5546875" style="124" customWidth="1"/>
    <col min="11265" max="11265" width="37.109375" style="124" customWidth="1"/>
    <col min="11266" max="11266" width="12.21875" style="124" customWidth="1"/>
    <col min="11267" max="11267" width="6.109375" style="124" customWidth="1"/>
    <col min="11268" max="11268" width="6.44140625" style="124" customWidth="1"/>
    <col min="11269" max="11269" width="5.88671875" style="124" customWidth="1"/>
    <col min="11270" max="11271" width="8.88671875" style="124"/>
    <col min="11272" max="11272" width="6.88671875" style="124" customWidth="1"/>
    <col min="11273" max="11273" width="11.88671875" style="124" customWidth="1"/>
    <col min="11274" max="11519" width="8.88671875" style="124"/>
    <col min="11520" max="11520" width="4.5546875" style="124" customWidth="1"/>
    <col min="11521" max="11521" width="37.109375" style="124" customWidth="1"/>
    <col min="11522" max="11522" width="12.21875" style="124" customWidth="1"/>
    <col min="11523" max="11523" width="6.109375" style="124" customWidth="1"/>
    <col min="11524" max="11524" width="6.44140625" style="124" customWidth="1"/>
    <col min="11525" max="11525" width="5.88671875" style="124" customWidth="1"/>
    <col min="11526" max="11527" width="8.88671875" style="124"/>
    <col min="11528" max="11528" width="6.88671875" style="124" customWidth="1"/>
    <col min="11529" max="11529" width="11.88671875" style="124" customWidth="1"/>
    <col min="11530" max="11775" width="8.88671875" style="124"/>
    <col min="11776" max="11776" width="4.5546875" style="124" customWidth="1"/>
    <col min="11777" max="11777" width="37.109375" style="124" customWidth="1"/>
    <col min="11778" max="11778" width="12.21875" style="124" customWidth="1"/>
    <col min="11779" max="11779" width="6.109375" style="124" customWidth="1"/>
    <col min="11780" max="11780" width="6.44140625" style="124" customWidth="1"/>
    <col min="11781" max="11781" width="5.88671875" style="124" customWidth="1"/>
    <col min="11782" max="11783" width="8.88671875" style="124"/>
    <col min="11784" max="11784" width="6.88671875" style="124" customWidth="1"/>
    <col min="11785" max="11785" width="11.88671875" style="124" customWidth="1"/>
    <col min="11786" max="12031" width="8.88671875" style="124"/>
    <col min="12032" max="12032" width="4.5546875" style="124" customWidth="1"/>
    <col min="12033" max="12033" width="37.109375" style="124" customWidth="1"/>
    <col min="12034" max="12034" width="12.21875" style="124" customWidth="1"/>
    <col min="12035" max="12035" width="6.109375" style="124" customWidth="1"/>
    <col min="12036" max="12036" width="6.44140625" style="124" customWidth="1"/>
    <col min="12037" max="12037" width="5.88671875" style="124" customWidth="1"/>
    <col min="12038" max="12039" width="8.88671875" style="124"/>
    <col min="12040" max="12040" width="6.88671875" style="124" customWidth="1"/>
    <col min="12041" max="12041" width="11.88671875" style="124" customWidth="1"/>
    <col min="12042" max="12287" width="8.88671875" style="124"/>
    <col min="12288" max="12288" width="4.5546875" style="124" customWidth="1"/>
    <col min="12289" max="12289" width="37.109375" style="124" customWidth="1"/>
    <col min="12290" max="12290" width="12.21875" style="124" customWidth="1"/>
    <col min="12291" max="12291" width="6.109375" style="124" customWidth="1"/>
    <col min="12292" max="12292" width="6.44140625" style="124" customWidth="1"/>
    <col min="12293" max="12293" width="5.88671875" style="124" customWidth="1"/>
    <col min="12294" max="12295" width="8.88671875" style="124"/>
    <col min="12296" max="12296" width="6.88671875" style="124" customWidth="1"/>
    <col min="12297" max="12297" width="11.88671875" style="124" customWidth="1"/>
    <col min="12298" max="12543" width="8.88671875" style="124"/>
    <col min="12544" max="12544" width="4.5546875" style="124" customWidth="1"/>
    <col min="12545" max="12545" width="37.109375" style="124" customWidth="1"/>
    <col min="12546" max="12546" width="12.21875" style="124" customWidth="1"/>
    <col min="12547" max="12547" width="6.109375" style="124" customWidth="1"/>
    <col min="12548" max="12548" width="6.44140625" style="124" customWidth="1"/>
    <col min="12549" max="12549" width="5.88671875" style="124" customWidth="1"/>
    <col min="12550" max="12551" width="8.88671875" style="124"/>
    <col min="12552" max="12552" width="6.88671875" style="124" customWidth="1"/>
    <col min="12553" max="12553" width="11.88671875" style="124" customWidth="1"/>
    <col min="12554" max="12799" width="8.88671875" style="124"/>
    <col min="12800" max="12800" width="4.5546875" style="124" customWidth="1"/>
    <col min="12801" max="12801" width="37.109375" style="124" customWidth="1"/>
    <col min="12802" max="12802" width="12.21875" style="124" customWidth="1"/>
    <col min="12803" max="12803" width="6.109375" style="124" customWidth="1"/>
    <col min="12804" max="12804" width="6.44140625" style="124" customWidth="1"/>
    <col min="12805" max="12805" width="5.88671875" style="124" customWidth="1"/>
    <col min="12806" max="12807" width="8.88671875" style="124"/>
    <col min="12808" max="12808" width="6.88671875" style="124" customWidth="1"/>
    <col min="12809" max="12809" width="11.88671875" style="124" customWidth="1"/>
    <col min="12810" max="13055" width="8.88671875" style="124"/>
    <col min="13056" max="13056" width="4.5546875" style="124" customWidth="1"/>
    <col min="13057" max="13057" width="37.109375" style="124" customWidth="1"/>
    <col min="13058" max="13058" width="12.21875" style="124" customWidth="1"/>
    <col min="13059" max="13059" width="6.109375" style="124" customWidth="1"/>
    <col min="13060" max="13060" width="6.44140625" style="124" customWidth="1"/>
    <col min="13061" max="13061" width="5.88671875" style="124" customWidth="1"/>
    <col min="13062" max="13063" width="8.88671875" style="124"/>
    <col min="13064" max="13064" width="6.88671875" style="124" customWidth="1"/>
    <col min="13065" max="13065" width="11.88671875" style="124" customWidth="1"/>
    <col min="13066" max="13311" width="8.88671875" style="124"/>
    <col min="13312" max="13312" width="4.5546875" style="124" customWidth="1"/>
    <col min="13313" max="13313" width="37.109375" style="124" customWidth="1"/>
    <col min="13314" max="13314" width="12.21875" style="124" customWidth="1"/>
    <col min="13315" max="13315" width="6.109375" style="124" customWidth="1"/>
    <col min="13316" max="13316" width="6.44140625" style="124" customWidth="1"/>
    <col min="13317" max="13317" width="5.88671875" style="124" customWidth="1"/>
    <col min="13318" max="13319" width="8.88671875" style="124"/>
    <col min="13320" max="13320" width="6.88671875" style="124" customWidth="1"/>
    <col min="13321" max="13321" width="11.88671875" style="124" customWidth="1"/>
    <col min="13322" max="13567" width="8.88671875" style="124"/>
    <col min="13568" max="13568" width="4.5546875" style="124" customWidth="1"/>
    <col min="13569" max="13569" width="37.109375" style="124" customWidth="1"/>
    <col min="13570" max="13570" width="12.21875" style="124" customWidth="1"/>
    <col min="13571" max="13571" width="6.109375" style="124" customWidth="1"/>
    <col min="13572" max="13572" width="6.44140625" style="124" customWidth="1"/>
    <col min="13573" max="13573" width="5.88671875" style="124" customWidth="1"/>
    <col min="13574" max="13575" width="8.88671875" style="124"/>
    <col min="13576" max="13576" width="6.88671875" style="124" customWidth="1"/>
    <col min="13577" max="13577" width="11.88671875" style="124" customWidth="1"/>
    <col min="13578" max="13823" width="8.88671875" style="124"/>
    <col min="13824" max="13824" width="4.5546875" style="124" customWidth="1"/>
    <col min="13825" max="13825" width="37.109375" style="124" customWidth="1"/>
    <col min="13826" max="13826" width="12.21875" style="124" customWidth="1"/>
    <col min="13827" max="13827" width="6.109375" style="124" customWidth="1"/>
    <col min="13828" max="13828" width="6.44140625" style="124" customWidth="1"/>
    <col min="13829" max="13829" width="5.88671875" style="124" customWidth="1"/>
    <col min="13830" max="13831" width="8.88671875" style="124"/>
    <col min="13832" max="13832" width="6.88671875" style="124" customWidth="1"/>
    <col min="13833" max="13833" width="11.88671875" style="124" customWidth="1"/>
    <col min="13834" max="14079" width="8.88671875" style="124"/>
    <col min="14080" max="14080" width="4.5546875" style="124" customWidth="1"/>
    <col min="14081" max="14081" width="37.109375" style="124" customWidth="1"/>
    <col min="14082" max="14082" width="12.21875" style="124" customWidth="1"/>
    <col min="14083" max="14083" width="6.109375" style="124" customWidth="1"/>
    <col min="14084" max="14084" width="6.44140625" style="124" customWidth="1"/>
    <col min="14085" max="14085" width="5.88671875" style="124" customWidth="1"/>
    <col min="14086" max="14087" width="8.88671875" style="124"/>
    <col min="14088" max="14088" width="6.88671875" style="124" customWidth="1"/>
    <col min="14089" max="14089" width="11.88671875" style="124" customWidth="1"/>
    <col min="14090" max="14335" width="8.88671875" style="124"/>
    <col min="14336" max="14336" width="4.5546875" style="124" customWidth="1"/>
    <col min="14337" max="14337" width="37.109375" style="124" customWidth="1"/>
    <col min="14338" max="14338" width="12.21875" style="124" customWidth="1"/>
    <col min="14339" max="14339" width="6.109375" style="124" customWidth="1"/>
    <col min="14340" max="14340" width="6.44140625" style="124" customWidth="1"/>
    <col min="14341" max="14341" width="5.88671875" style="124" customWidth="1"/>
    <col min="14342" max="14343" width="8.88671875" style="124"/>
    <col min="14344" max="14344" width="6.88671875" style="124" customWidth="1"/>
    <col min="14345" max="14345" width="11.88671875" style="124" customWidth="1"/>
    <col min="14346" max="14591" width="8.88671875" style="124"/>
    <col min="14592" max="14592" width="4.5546875" style="124" customWidth="1"/>
    <col min="14593" max="14593" width="37.109375" style="124" customWidth="1"/>
    <col min="14594" max="14594" width="12.21875" style="124" customWidth="1"/>
    <col min="14595" max="14595" width="6.109375" style="124" customWidth="1"/>
    <col min="14596" max="14596" width="6.44140625" style="124" customWidth="1"/>
    <col min="14597" max="14597" width="5.88671875" style="124" customWidth="1"/>
    <col min="14598" max="14599" width="8.88671875" style="124"/>
    <col min="14600" max="14600" width="6.88671875" style="124" customWidth="1"/>
    <col min="14601" max="14601" width="11.88671875" style="124" customWidth="1"/>
    <col min="14602" max="14847" width="8.88671875" style="124"/>
    <col min="14848" max="14848" width="4.5546875" style="124" customWidth="1"/>
    <col min="14849" max="14849" width="37.109375" style="124" customWidth="1"/>
    <col min="14850" max="14850" width="12.21875" style="124" customWidth="1"/>
    <col min="14851" max="14851" width="6.109375" style="124" customWidth="1"/>
    <col min="14852" max="14852" width="6.44140625" style="124" customWidth="1"/>
    <col min="14853" max="14853" width="5.88671875" style="124" customWidth="1"/>
    <col min="14854" max="14855" width="8.88671875" style="124"/>
    <col min="14856" max="14856" width="6.88671875" style="124" customWidth="1"/>
    <col min="14857" max="14857" width="11.88671875" style="124" customWidth="1"/>
    <col min="14858" max="15103" width="8.88671875" style="124"/>
    <col min="15104" max="15104" width="4.5546875" style="124" customWidth="1"/>
    <col min="15105" max="15105" width="37.109375" style="124" customWidth="1"/>
    <col min="15106" max="15106" width="12.21875" style="124" customWidth="1"/>
    <col min="15107" max="15107" width="6.109375" style="124" customWidth="1"/>
    <col min="15108" max="15108" width="6.44140625" style="124" customWidth="1"/>
    <col min="15109" max="15109" width="5.88671875" style="124" customWidth="1"/>
    <col min="15110" max="15111" width="8.88671875" style="124"/>
    <col min="15112" max="15112" width="6.88671875" style="124" customWidth="1"/>
    <col min="15113" max="15113" width="11.88671875" style="124" customWidth="1"/>
    <col min="15114" max="15359" width="8.88671875" style="124"/>
    <col min="15360" max="15360" width="4.5546875" style="124" customWidth="1"/>
    <col min="15361" max="15361" width="37.109375" style="124" customWidth="1"/>
    <col min="15362" max="15362" width="12.21875" style="124" customWidth="1"/>
    <col min="15363" max="15363" width="6.109375" style="124" customWidth="1"/>
    <col min="15364" max="15364" width="6.44140625" style="124" customWidth="1"/>
    <col min="15365" max="15365" width="5.88671875" style="124" customWidth="1"/>
    <col min="15366" max="15367" width="8.88671875" style="124"/>
    <col min="15368" max="15368" width="6.88671875" style="124" customWidth="1"/>
    <col min="15369" max="15369" width="11.88671875" style="124" customWidth="1"/>
    <col min="15370" max="15615" width="8.88671875" style="124"/>
    <col min="15616" max="15616" width="4.5546875" style="124" customWidth="1"/>
    <col min="15617" max="15617" width="37.109375" style="124" customWidth="1"/>
    <col min="15618" max="15618" width="12.21875" style="124" customWidth="1"/>
    <col min="15619" max="15619" width="6.109375" style="124" customWidth="1"/>
    <col min="15620" max="15620" width="6.44140625" style="124" customWidth="1"/>
    <col min="15621" max="15621" width="5.88671875" style="124" customWidth="1"/>
    <col min="15622" max="15623" width="8.88671875" style="124"/>
    <col min="15624" max="15624" width="6.88671875" style="124" customWidth="1"/>
    <col min="15625" max="15625" width="11.88671875" style="124" customWidth="1"/>
    <col min="15626" max="15871" width="8.88671875" style="124"/>
    <col min="15872" max="15872" width="4.5546875" style="124" customWidth="1"/>
    <col min="15873" max="15873" width="37.109375" style="124" customWidth="1"/>
    <col min="15874" max="15874" width="12.21875" style="124" customWidth="1"/>
    <col min="15875" max="15875" width="6.109375" style="124" customWidth="1"/>
    <col min="15876" max="15876" width="6.44140625" style="124" customWidth="1"/>
    <col min="15877" max="15877" width="5.88671875" style="124" customWidth="1"/>
    <col min="15878" max="15879" width="8.88671875" style="124"/>
    <col min="15880" max="15880" width="6.88671875" style="124" customWidth="1"/>
    <col min="15881" max="15881" width="11.88671875" style="124" customWidth="1"/>
    <col min="15882" max="16127" width="8.88671875" style="124"/>
    <col min="16128" max="16128" width="4.5546875" style="124" customWidth="1"/>
    <col min="16129" max="16129" width="37.109375" style="124" customWidth="1"/>
    <col min="16130" max="16130" width="12.21875" style="124" customWidth="1"/>
    <col min="16131" max="16131" width="6.109375" style="124" customWidth="1"/>
    <col min="16132" max="16132" width="6.44140625" style="124" customWidth="1"/>
    <col min="16133" max="16133" width="5.88671875" style="124" customWidth="1"/>
    <col min="16134" max="16135" width="8.88671875" style="124"/>
    <col min="16136" max="16136" width="6.88671875" style="124" customWidth="1"/>
    <col min="16137" max="16137" width="11.88671875" style="124" customWidth="1"/>
    <col min="16138" max="16384" width="8.88671875" style="124"/>
  </cols>
  <sheetData>
    <row r="1" spans="1:10" s="106" customFormat="1" ht="63" customHeight="1" x14ac:dyDescent="0.25">
      <c r="A1" s="156" t="s">
        <v>135</v>
      </c>
      <c r="B1" s="157"/>
      <c r="C1" s="157"/>
      <c r="D1" s="157"/>
      <c r="E1" s="157"/>
      <c r="F1" s="157"/>
      <c r="G1" s="157"/>
      <c r="H1" s="157"/>
      <c r="I1" s="157"/>
      <c r="J1" s="157"/>
    </row>
    <row r="2" spans="1:10" s="106" customFormat="1" x14ac:dyDescent="0.25">
      <c r="A2" s="158" t="s">
        <v>84</v>
      </c>
      <c r="B2" s="158"/>
      <c r="C2" s="158"/>
      <c r="D2" s="158"/>
      <c r="E2" s="158"/>
      <c r="F2" s="158"/>
      <c r="G2" s="158"/>
      <c r="H2" s="158"/>
      <c r="I2" s="158"/>
      <c r="J2" s="158"/>
    </row>
    <row r="3" spans="1:10" s="106" customFormat="1" ht="15" customHeight="1" x14ac:dyDescent="0.25">
      <c r="A3" s="159" t="s">
        <v>0</v>
      </c>
      <c r="B3" s="159" t="s">
        <v>85</v>
      </c>
      <c r="C3" s="159" t="s">
        <v>86</v>
      </c>
      <c r="D3" s="159" t="s">
        <v>87</v>
      </c>
      <c r="E3" s="159" t="s">
        <v>88</v>
      </c>
      <c r="F3" s="159" t="s">
        <v>89</v>
      </c>
      <c r="G3" s="159"/>
      <c r="H3" s="159"/>
      <c r="I3" s="159"/>
      <c r="J3" s="159" t="s">
        <v>90</v>
      </c>
    </row>
    <row r="4" spans="1:10" s="107" customFormat="1" ht="49.5" customHeight="1" x14ac:dyDescent="0.25">
      <c r="A4" s="159"/>
      <c r="B4" s="159"/>
      <c r="C4" s="159"/>
      <c r="D4" s="159"/>
      <c r="E4" s="159"/>
      <c r="F4" s="143" t="s">
        <v>154</v>
      </c>
      <c r="G4" s="144"/>
      <c r="H4" s="143" t="s">
        <v>155</v>
      </c>
      <c r="I4" s="144"/>
      <c r="J4" s="159"/>
    </row>
    <row r="5" spans="1:10" s="107" customFormat="1" ht="33" x14ac:dyDescent="0.25">
      <c r="A5" s="159"/>
      <c r="B5" s="159"/>
      <c r="C5" s="159"/>
      <c r="D5" s="159"/>
      <c r="E5" s="159"/>
      <c r="F5" s="109" t="s">
        <v>91</v>
      </c>
      <c r="G5" s="108" t="s">
        <v>92</v>
      </c>
      <c r="H5" s="109" t="s">
        <v>91</v>
      </c>
      <c r="I5" s="108" t="s">
        <v>92</v>
      </c>
      <c r="J5" s="159"/>
    </row>
    <row r="6" spans="1:10" s="107" customFormat="1" x14ac:dyDescent="0.25">
      <c r="A6" s="109"/>
      <c r="B6" s="110" t="s">
        <v>93</v>
      </c>
      <c r="C6" s="109"/>
      <c r="D6" s="109"/>
      <c r="E6" s="109"/>
      <c r="F6" s="111"/>
      <c r="G6" s="111">
        <f>SUM(G7:G22)</f>
        <v>9053400</v>
      </c>
      <c r="H6" s="111"/>
      <c r="I6" s="111">
        <f>SUM(I7:I22)</f>
        <v>13008600</v>
      </c>
      <c r="J6" s="111">
        <f>SUM(J7:J22)</f>
        <v>3955200</v>
      </c>
    </row>
    <row r="7" spans="1:10" s="112" customFormat="1" x14ac:dyDescent="0.3">
      <c r="A7" s="95" t="s">
        <v>38</v>
      </c>
      <c r="B7" s="152" t="s">
        <v>106</v>
      </c>
      <c r="C7" s="152"/>
      <c r="D7" s="152"/>
      <c r="E7" s="152"/>
      <c r="F7" s="152"/>
      <c r="G7" s="152"/>
      <c r="H7" s="152"/>
      <c r="I7" s="152"/>
      <c r="J7" s="152"/>
    </row>
    <row r="8" spans="1:10" s="112" customFormat="1" x14ac:dyDescent="0.3">
      <c r="A8" s="95">
        <v>1</v>
      </c>
      <c r="B8" s="152" t="s">
        <v>107</v>
      </c>
      <c r="C8" s="152"/>
      <c r="D8" s="152"/>
      <c r="E8" s="152"/>
      <c r="F8" s="152"/>
      <c r="G8" s="152"/>
      <c r="H8" s="152"/>
      <c r="I8" s="152"/>
      <c r="J8" s="152"/>
    </row>
    <row r="9" spans="1:10" s="112" customFormat="1" ht="33" x14ac:dyDescent="0.3">
      <c r="A9" s="97"/>
      <c r="B9" s="98" t="s">
        <v>108</v>
      </c>
      <c r="C9" s="99" t="s">
        <v>3</v>
      </c>
      <c r="D9" s="113">
        <v>9</v>
      </c>
      <c r="E9" s="114"/>
      <c r="F9" s="114">
        <v>500</v>
      </c>
      <c r="G9" s="114">
        <f>F9*D9</f>
        <v>4500</v>
      </c>
      <c r="H9" s="115">
        <v>750</v>
      </c>
      <c r="I9" s="114">
        <f>H9*D9</f>
        <v>6750</v>
      </c>
      <c r="J9" s="114">
        <f>I9-G9</f>
        <v>2250</v>
      </c>
    </row>
    <row r="10" spans="1:10" s="112" customFormat="1" x14ac:dyDescent="0.3">
      <c r="A10" s="97"/>
      <c r="B10" s="98" t="s">
        <v>109</v>
      </c>
      <c r="C10" s="99" t="s">
        <v>3</v>
      </c>
      <c r="D10" s="113">
        <v>9</v>
      </c>
      <c r="E10" s="114"/>
      <c r="F10" s="114">
        <v>100</v>
      </c>
      <c r="G10" s="114">
        <f>F10*D10</f>
        <v>900</v>
      </c>
      <c r="H10" s="115">
        <v>150</v>
      </c>
      <c r="I10" s="114">
        <f>H10*D10</f>
        <v>1350</v>
      </c>
      <c r="J10" s="114">
        <f t="shared" ref="J10:J22" si="0">I10-G10</f>
        <v>450</v>
      </c>
    </row>
    <row r="11" spans="1:10" s="112" customFormat="1" ht="49.5" x14ac:dyDescent="0.3">
      <c r="A11" s="97"/>
      <c r="B11" s="116" t="s">
        <v>110</v>
      </c>
      <c r="C11" s="99"/>
      <c r="D11" s="113"/>
      <c r="E11" s="114"/>
      <c r="F11" s="117"/>
      <c r="G11" s="117"/>
      <c r="H11" s="115"/>
      <c r="I11" s="117"/>
      <c r="J11" s="117"/>
    </row>
    <row r="12" spans="1:10" s="112" customFormat="1" x14ac:dyDescent="0.3">
      <c r="A12" s="109"/>
      <c r="B12" s="116" t="s">
        <v>111</v>
      </c>
      <c r="C12" s="99" t="s">
        <v>3</v>
      </c>
      <c r="D12" s="113">
        <v>5</v>
      </c>
      <c r="E12" s="114">
        <v>5</v>
      </c>
      <c r="F12" s="114">
        <v>2000</v>
      </c>
      <c r="G12" s="117">
        <f>F12*D12*E12</f>
        <v>50000</v>
      </c>
      <c r="H12" s="115">
        <v>2600</v>
      </c>
      <c r="I12" s="114">
        <f>H12*D12*E12</f>
        <v>65000</v>
      </c>
      <c r="J12" s="117">
        <f t="shared" si="0"/>
        <v>15000</v>
      </c>
    </row>
    <row r="13" spans="1:10" s="112" customFormat="1" x14ac:dyDescent="0.3">
      <c r="A13" s="95"/>
      <c r="B13" s="116" t="s">
        <v>112</v>
      </c>
      <c r="C13" s="99" t="s">
        <v>3</v>
      </c>
      <c r="D13" s="95">
        <v>5</v>
      </c>
      <c r="E13" s="118">
        <v>10</v>
      </c>
      <c r="F13" s="118">
        <v>1500</v>
      </c>
      <c r="G13" s="117">
        <f t="shared" ref="G13:G20" si="1">F13*D13*E13</f>
        <v>75000</v>
      </c>
      <c r="H13" s="115">
        <v>2100</v>
      </c>
      <c r="I13" s="114">
        <f>H13*D13*E13</f>
        <v>105000</v>
      </c>
      <c r="J13" s="117">
        <f t="shared" si="0"/>
        <v>30000</v>
      </c>
    </row>
    <row r="14" spans="1:10" s="112" customFormat="1" x14ac:dyDescent="0.3">
      <c r="A14" s="95"/>
      <c r="B14" s="116" t="s">
        <v>113</v>
      </c>
      <c r="C14" s="99" t="s">
        <v>3</v>
      </c>
      <c r="D14" s="95">
        <v>5</v>
      </c>
      <c r="E14" s="118">
        <v>15</v>
      </c>
      <c r="F14" s="118">
        <v>1000</v>
      </c>
      <c r="G14" s="117">
        <f t="shared" si="1"/>
        <v>75000</v>
      </c>
      <c r="H14" s="115">
        <v>1500</v>
      </c>
      <c r="I14" s="114">
        <f>H14*D14*E14</f>
        <v>112500</v>
      </c>
      <c r="J14" s="117">
        <f t="shared" si="0"/>
        <v>37500</v>
      </c>
    </row>
    <row r="15" spans="1:10" s="112" customFormat="1" ht="49.5" x14ac:dyDescent="0.3">
      <c r="A15" s="95"/>
      <c r="B15" s="116" t="s">
        <v>114</v>
      </c>
      <c r="C15" s="99"/>
      <c r="D15" s="119"/>
      <c r="E15" s="120"/>
      <c r="F15" s="117"/>
      <c r="G15" s="117"/>
      <c r="H15" s="115"/>
      <c r="I15" s="117"/>
      <c r="J15" s="117"/>
    </row>
    <row r="16" spans="1:10" s="112" customFormat="1" x14ac:dyDescent="0.3">
      <c r="A16" s="105"/>
      <c r="B16" s="116" t="s">
        <v>111</v>
      </c>
      <c r="C16" s="99" t="s">
        <v>3</v>
      </c>
      <c r="D16" s="113">
        <v>4</v>
      </c>
      <c r="E16" s="114">
        <v>5</v>
      </c>
      <c r="F16" s="114">
        <v>2000</v>
      </c>
      <c r="G16" s="117">
        <f t="shared" si="1"/>
        <v>40000</v>
      </c>
      <c r="H16" s="115">
        <v>2600</v>
      </c>
      <c r="I16" s="114">
        <f>H16*D16*E16</f>
        <v>52000</v>
      </c>
      <c r="J16" s="117">
        <f t="shared" si="0"/>
        <v>12000</v>
      </c>
    </row>
    <row r="17" spans="1:10" s="112" customFormat="1" x14ac:dyDescent="0.3">
      <c r="A17" s="105"/>
      <c r="B17" s="116" t="s">
        <v>112</v>
      </c>
      <c r="C17" s="99" t="s">
        <v>3</v>
      </c>
      <c r="D17" s="95">
        <v>4</v>
      </c>
      <c r="E17" s="118">
        <v>10</v>
      </c>
      <c r="F17" s="118">
        <v>1500</v>
      </c>
      <c r="G17" s="117">
        <f t="shared" si="1"/>
        <v>60000</v>
      </c>
      <c r="H17" s="115">
        <v>2100</v>
      </c>
      <c r="I17" s="114">
        <f>H17*D17*E17</f>
        <v>84000</v>
      </c>
      <c r="J17" s="117">
        <f t="shared" si="0"/>
        <v>24000</v>
      </c>
    </row>
    <row r="18" spans="1:10" s="112" customFormat="1" x14ac:dyDescent="0.3">
      <c r="A18" s="105"/>
      <c r="B18" s="116" t="s">
        <v>113</v>
      </c>
      <c r="C18" s="99" t="s">
        <v>3</v>
      </c>
      <c r="D18" s="95">
        <v>4</v>
      </c>
      <c r="E18" s="118">
        <v>15</v>
      </c>
      <c r="F18" s="118">
        <v>1000</v>
      </c>
      <c r="G18" s="117">
        <f t="shared" si="1"/>
        <v>60000</v>
      </c>
      <c r="H18" s="115">
        <v>1500</v>
      </c>
      <c r="I18" s="114">
        <f>H18*D18*E18</f>
        <v>90000</v>
      </c>
      <c r="J18" s="117">
        <f t="shared" si="0"/>
        <v>30000</v>
      </c>
    </row>
    <row r="19" spans="1:10" s="112" customFormat="1" x14ac:dyDescent="0.3">
      <c r="A19" s="105"/>
      <c r="B19" s="116" t="s">
        <v>115</v>
      </c>
      <c r="C19" s="99" t="s">
        <v>3</v>
      </c>
      <c r="D19" s="99">
        <v>4</v>
      </c>
      <c r="E19" s="118">
        <v>30</v>
      </c>
      <c r="F19" s="114">
        <v>400</v>
      </c>
      <c r="G19" s="117">
        <f t="shared" si="1"/>
        <v>48000</v>
      </c>
      <c r="H19" s="115">
        <v>600</v>
      </c>
      <c r="I19" s="114">
        <f>H19*D19*E19</f>
        <v>72000</v>
      </c>
      <c r="J19" s="117">
        <f t="shared" si="0"/>
        <v>24000</v>
      </c>
    </row>
    <row r="20" spans="1:10" s="112" customFormat="1" ht="33" x14ac:dyDescent="0.3">
      <c r="A20" s="105"/>
      <c r="B20" s="116" t="s">
        <v>116</v>
      </c>
      <c r="C20" s="99" t="s">
        <v>117</v>
      </c>
      <c r="D20" s="99">
        <v>180</v>
      </c>
      <c r="E20" s="118">
        <v>30</v>
      </c>
      <c r="F20" s="114">
        <v>200</v>
      </c>
      <c r="G20" s="117">
        <f t="shared" si="1"/>
        <v>1080000</v>
      </c>
      <c r="H20" s="121">
        <v>200</v>
      </c>
      <c r="I20" s="114">
        <f>H20*D20*E20</f>
        <v>1080000</v>
      </c>
      <c r="J20" s="117">
        <f t="shared" si="0"/>
        <v>0</v>
      </c>
    </row>
    <row r="21" spans="1:10" s="112" customFormat="1" x14ac:dyDescent="0.3">
      <c r="A21" s="97">
        <v>2</v>
      </c>
      <c r="B21" s="153" t="s">
        <v>118</v>
      </c>
      <c r="C21" s="154"/>
      <c r="D21" s="154"/>
      <c r="E21" s="154"/>
      <c r="F21" s="154"/>
      <c r="G21" s="154"/>
      <c r="H21" s="154"/>
      <c r="I21" s="154"/>
      <c r="J21" s="155"/>
    </row>
    <row r="22" spans="1:10" s="112" customFormat="1" ht="66" x14ac:dyDescent="0.3">
      <c r="A22" s="95"/>
      <c r="B22" s="122" t="s">
        <v>119</v>
      </c>
      <c r="C22" s="99" t="s">
        <v>3</v>
      </c>
      <c r="D22" s="99">
        <v>56</v>
      </c>
      <c r="E22" s="118">
        <v>30</v>
      </c>
      <c r="F22" s="123">
        <v>500</v>
      </c>
      <c r="G22" s="117">
        <f>F22*D22*E22*9</f>
        <v>7560000</v>
      </c>
      <c r="H22" s="121">
        <f>H14*50%</f>
        <v>750</v>
      </c>
      <c r="I22" s="114">
        <f>H22*D22*E22*9</f>
        <v>11340000</v>
      </c>
      <c r="J22" s="117">
        <f t="shared" si="0"/>
        <v>3780000</v>
      </c>
    </row>
    <row r="24" spans="1:10" s="125" customFormat="1" x14ac:dyDescent="0.3">
      <c r="B24" s="125" t="s">
        <v>120</v>
      </c>
    </row>
    <row r="25" spans="1:10" s="125" customFormat="1" x14ac:dyDescent="0.3">
      <c r="B25" s="125" t="s">
        <v>136</v>
      </c>
    </row>
    <row r="26" spans="1:10" x14ac:dyDescent="0.25">
      <c r="B26" s="124" t="s">
        <v>121</v>
      </c>
    </row>
  </sheetData>
  <mergeCells count="14">
    <mergeCell ref="A1:J1"/>
    <mergeCell ref="A2:J2"/>
    <mergeCell ref="A3:A5"/>
    <mergeCell ref="B3:B5"/>
    <mergeCell ref="C3:C5"/>
    <mergeCell ref="D3:D5"/>
    <mergeCell ref="E3:E5"/>
    <mergeCell ref="F3:I3"/>
    <mergeCell ref="J3:J5"/>
    <mergeCell ref="F4:G4"/>
    <mergeCell ref="H4:I4"/>
    <mergeCell ref="B7:J7"/>
    <mergeCell ref="B8:J8"/>
    <mergeCell ref="B21:J21"/>
  </mergeCells>
  <pageMargins left="0.59375" right="0.5" top="0.75" bottom="0.75" header="0.3" footer="0.3"/>
  <pageSetup paperSize="9" scale="9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Layout" topLeftCell="C1" zoomScaleNormal="100" workbookViewId="0">
      <selection activeCell="J6" sqref="J6"/>
    </sheetView>
  </sheetViews>
  <sheetFormatPr defaultRowHeight="18.75" x14ac:dyDescent="0.3"/>
  <cols>
    <col min="1" max="1" width="4.5546875" customWidth="1"/>
    <col min="2" max="2" width="37.109375" customWidth="1"/>
    <col min="3" max="3" width="12.21875" customWidth="1"/>
    <col min="7" max="7" width="11.5546875" customWidth="1"/>
    <col min="9" max="9" width="10.5546875" customWidth="1"/>
    <col min="256" max="256" width="4.5546875" customWidth="1"/>
    <col min="257" max="257" width="37.109375" customWidth="1"/>
    <col min="258" max="258" width="12.21875" customWidth="1"/>
    <col min="512" max="512" width="4.5546875" customWidth="1"/>
    <col min="513" max="513" width="37.109375" customWidth="1"/>
    <col min="514" max="514" width="12.21875" customWidth="1"/>
    <col min="768" max="768" width="4.5546875" customWidth="1"/>
    <col min="769" max="769" width="37.109375" customWidth="1"/>
    <col min="770" max="770" width="12.21875" customWidth="1"/>
    <col min="1024" max="1024" width="4.5546875" customWidth="1"/>
    <col min="1025" max="1025" width="37.109375" customWidth="1"/>
    <col min="1026" max="1026" width="12.21875" customWidth="1"/>
    <col min="1280" max="1280" width="4.5546875" customWidth="1"/>
    <col min="1281" max="1281" width="37.109375" customWidth="1"/>
    <col min="1282" max="1282" width="12.21875" customWidth="1"/>
    <col min="1536" max="1536" width="4.5546875" customWidth="1"/>
    <col min="1537" max="1537" width="37.109375" customWidth="1"/>
    <col min="1538" max="1538" width="12.21875" customWidth="1"/>
    <col min="1792" max="1792" width="4.5546875" customWidth="1"/>
    <col min="1793" max="1793" width="37.109375" customWidth="1"/>
    <col min="1794" max="1794" width="12.21875" customWidth="1"/>
    <col min="2048" max="2048" width="4.5546875" customWidth="1"/>
    <col min="2049" max="2049" width="37.109375" customWidth="1"/>
    <col min="2050" max="2050" width="12.21875" customWidth="1"/>
    <col min="2304" max="2304" width="4.5546875" customWidth="1"/>
    <col min="2305" max="2305" width="37.109375" customWidth="1"/>
    <col min="2306" max="2306" width="12.21875" customWidth="1"/>
    <col min="2560" max="2560" width="4.5546875" customWidth="1"/>
    <col min="2561" max="2561" width="37.109375" customWidth="1"/>
    <col min="2562" max="2562" width="12.21875" customWidth="1"/>
    <col min="2816" max="2816" width="4.5546875" customWidth="1"/>
    <col min="2817" max="2817" width="37.109375" customWidth="1"/>
    <col min="2818" max="2818" width="12.21875" customWidth="1"/>
    <col min="3072" max="3072" width="4.5546875" customWidth="1"/>
    <col min="3073" max="3073" width="37.109375" customWidth="1"/>
    <col min="3074" max="3074" width="12.21875" customWidth="1"/>
    <col min="3328" max="3328" width="4.5546875" customWidth="1"/>
    <col min="3329" max="3329" width="37.109375" customWidth="1"/>
    <col min="3330" max="3330" width="12.21875" customWidth="1"/>
    <col min="3584" max="3584" width="4.5546875" customWidth="1"/>
    <col min="3585" max="3585" width="37.109375" customWidth="1"/>
    <col min="3586" max="3586" width="12.21875" customWidth="1"/>
    <col min="3840" max="3840" width="4.5546875" customWidth="1"/>
    <col min="3841" max="3841" width="37.109375" customWidth="1"/>
    <col min="3842" max="3842" width="12.21875" customWidth="1"/>
    <col min="4096" max="4096" width="4.5546875" customWidth="1"/>
    <col min="4097" max="4097" width="37.109375" customWidth="1"/>
    <col min="4098" max="4098" width="12.21875" customWidth="1"/>
    <col min="4352" max="4352" width="4.5546875" customWidth="1"/>
    <col min="4353" max="4353" width="37.109375" customWidth="1"/>
    <col min="4354" max="4354" width="12.21875" customWidth="1"/>
    <col min="4608" max="4608" width="4.5546875" customWidth="1"/>
    <col min="4609" max="4609" width="37.109375" customWidth="1"/>
    <col min="4610" max="4610" width="12.21875" customWidth="1"/>
    <col min="4864" max="4864" width="4.5546875" customWidth="1"/>
    <col min="4865" max="4865" width="37.109375" customWidth="1"/>
    <col min="4866" max="4866" width="12.21875" customWidth="1"/>
    <col min="5120" max="5120" width="4.5546875" customWidth="1"/>
    <col min="5121" max="5121" width="37.109375" customWidth="1"/>
    <col min="5122" max="5122" width="12.21875" customWidth="1"/>
    <col min="5376" max="5376" width="4.5546875" customWidth="1"/>
    <col min="5377" max="5377" width="37.109375" customWidth="1"/>
    <col min="5378" max="5378" width="12.21875" customWidth="1"/>
    <col min="5632" max="5632" width="4.5546875" customWidth="1"/>
    <col min="5633" max="5633" width="37.109375" customWidth="1"/>
    <col min="5634" max="5634" width="12.21875" customWidth="1"/>
    <col min="5888" max="5888" width="4.5546875" customWidth="1"/>
    <col min="5889" max="5889" width="37.109375" customWidth="1"/>
    <col min="5890" max="5890" width="12.21875" customWidth="1"/>
    <col min="6144" max="6144" width="4.5546875" customWidth="1"/>
    <col min="6145" max="6145" width="37.109375" customWidth="1"/>
    <col min="6146" max="6146" width="12.21875" customWidth="1"/>
    <col min="6400" max="6400" width="4.5546875" customWidth="1"/>
    <col min="6401" max="6401" width="37.109375" customWidth="1"/>
    <col min="6402" max="6402" width="12.21875" customWidth="1"/>
    <col min="6656" max="6656" width="4.5546875" customWidth="1"/>
    <col min="6657" max="6657" width="37.109375" customWidth="1"/>
    <col min="6658" max="6658" width="12.21875" customWidth="1"/>
    <col min="6912" max="6912" width="4.5546875" customWidth="1"/>
    <col min="6913" max="6913" width="37.109375" customWidth="1"/>
    <col min="6914" max="6914" width="12.21875" customWidth="1"/>
    <col min="7168" max="7168" width="4.5546875" customWidth="1"/>
    <col min="7169" max="7169" width="37.109375" customWidth="1"/>
    <col min="7170" max="7170" width="12.21875" customWidth="1"/>
    <col min="7424" max="7424" width="4.5546875" customWidth="1"/>
    <col min="7425" max="7425" width="37.109375" customWidth="1"/>
    <col min="7426" max="7426" width="12.21875" customWidth="1"/>
    <col min="7680" max="7680" width="4.5546875" customWidth="1"/>
    <col min="7681" max="7681" width="37.109375" customWidth="1"/>
    <col min="7682" max="7682" width="12.21875" customWidth="1"/>
    <col min="7936" max="7936" width="4.5546875" customWidth="1"/>
    <col min="7937" max="7937" width="37.109375" customWidth="1"/>
    <col min="7938" max="7938" width="12.21875" customWidth="1"/>
    <col min="8192" max="8192" width="4.5546875" customWidth="1"/>
    <col min="8193" max="8193" width="37.109375" customWidth="1"/>
    <col min="8194" max="8194" width="12.21875" customWidth="1"/>
    <col min="8448" max="8448" width="4.5546875" customWidth="1"/>
    <col min="8449" max="8449" width="37.109375" customWidth="1"/>
    <col min="8450" max="8450" width="12.21875" customWidth="1"/>
    <col min="8704" max="8704" width="4.5546875" customWidth="1"/>
    <col min="8705" max="8705" width="37.109375" customWidth="1"/>
    <col min="8706" max="8706" width="12.21875" customWidth="1"/>
    <col min="8960" max="8960" width="4.5546875" customWidth="1"/>
    <col min="8961" max="8961" width="37.109375" customWidth="1"/>
    <col min="8962" max="8962" width="12.21875" customWidth="1"/>
    <col min="9216" max="9216" width="4.5546875" customWidth="1"/>
    <col min="9217" max="9217" width="37.109375" customWidth="1"/>
    <col min="9218" max="9218" width="12.21875" customWidth="1"/>
    <col min="9472" max="9472" width="4.5546875" customWidth="1"/>
    <col min="9473" max="9473" width="37.109375" customWidth="1"/>
    <col min="9474" max="9474" width="12.21875" customWidth="1"/>
    <col min="9728" max="9728" width="4.5546875" customWidth="1"/>
    <col min="9729" max="9729" width="37.109375" customWidth="1"/>
    <col min="9730" max="9730" width="12.21875" customWidth="1"/>
    <col min="9984" max="9984" width="4.5546875" customWidth="1"/>
    <col min="9985" max="9985" width="37.109375" customWidth="1"/>
    <col min="9986" max="9986" width="12.21875" customWidth="1"/>
    <col min="10240" max="10240" width="4.5546875" customWidth="1"/>
    <col min="10241" max="10241" width="37.109375" customWidth="1"/>
    <col min="10242" max="10242" width="12.21875" customWidth="1"/>
    <col min="10496" max="10496" width="4.5546875" customWidth="1"/>
    <col min="10497" max="10497" width="37.109375" customWidth="1"/>
    <col min="10498" max="10498" width="12.21875" customWidth="1"/>
    <col min="10752" max="10752" width="4.5546875" customWidth="1"/>
    <col min="10753" max="10753" width="37.109375" customWidth="1"/>
    <col min="10754" max="10754" width="12.21875" customWidth="1"/>
    <col min="11008" max="11008" width="4.5546875" customWidth="1"/>
    <col min="11009" max="11009" width="37.109375" customWidth="1"/>
    <col min="11010" max="11010" width="12.21875" customWidth="1"/>
    <col min="11264" max="11264" width="4.5546875" customWidth="1"/>
    <col min="11265" max="11265" width="37.109375" customWidth="1"/>
    <col min="11266" max="11266" width="12.21875" customWidth="1"/>
    <col min="11520" max="11520" width="4.5546875" customWidth="1"/>
    <col min="11521" max="11521" width="37.109375" customWidth="1"/>
    <col min="11522" max="11522" width="12.21875" customWidth="1"/>
    <col min="11776" max="11776" width="4.5546875" customWidth="1"/>
    <col min="11777" max="11777" width="37.109375" customWidth="1"/>
    <col min="11778" max="11778" width="12.21875" customWidth="1"/>
    <col min="12032" max="12032" width="4.5546875" customWidth="1"/>
    <col min="12033" max="12033" width="37.109375" customWidth="1"/>
    <col min="12034" max="12034" width="12.21875" customWidth="1"/>
    <col min="12288" max="12288" width="4.5546875" customWidth="1"/>
    <col min="12289" max="12289" width="37.109375" customWidth="1"/>
    <col min="12290" max="12290" width="12.21875" customWidth="1"/>
    <col min="12544" max="12544" width="4.5546875" customWidth="1"/>
    <col min="12545" max="12545" width="37.109375" customWidth="1"/>
    <col min="12546" max="12546" width="12.21875" customWidth="1"/>
    <col min="12800" max="12800" width="4.5546875" customWidth="1"/>
    <col min="12801" max="12801" width="37.109375" customWidth="1"/>
    <col min="12802" max="12802" width="12.21875" customWidth="1"/>
    <col min="13056" max="13056" width="4.5546875" customWidth="1"/>
    <col min="13057" max="13057" width="37.109375" customWidth="1"/>
    <col min="13058" max="13058" width="12.21875" customWidth="1"/>
    <col min="13312" max="13312" width="4.5546875" customWidth="1"/>
    <col min="13313" max="13313" width="37.109375" customWidth="1"/>
    <col min="13314" max="13314" width="12.21875" customWidth="1"/>
    <col min="13568" max="13568" width="4.5546875" customWidth="1"/>
    <col min="13569" max="13569" width="37.109375" customWidth="1"/>
    <col min="13570" max="13570" width="12.21875" customWidth="1"/>
    <col min="13824" max="13824" width="4.5546875" customWidth="1"/>
    <col min="13825" max="13825" width="37.109375" customWidth="1"/>
    <col min="13826" max="13826" width="12.21875" customWidth="1"/>
    <col min="14080" max="14080" width="4.5546875" customWidth="1"/>
    <col min="14081" max="14081" width="37.109375" customWidth="1"/>
    <col min="14082" max="14082" width="12.21875" customWidth="1"/>
    <col min="14336" max="14336" width="4.5546875" customWidth="1"/>
    <col min="14337" max="14337" width="37.109375" customWidth="1"/>
    <col min="14338" max="14338" width="12.21875" customWidth="1"/>
    <col min="14592" max="14592" width="4.5546875" customWidth="1"/>
    <col min="14593" max="14593" width="37.109375" customWidth="1"/>
    <col min="14594" max="14594" width="12.21875" customWidth="1"/>
    <col min="14848" max="14848" width="4.5546875" customWidth="1"/>
    <col min="14849" max="14849" width="37.109375" customWidth="1"/>
    <col min="14850" max="14850" width="12.21875" customWidth="1"/>
    <col min="15104" max="15104" width="4.5546875" customWidth="1"/>
    <col min="15105" max="15105" width="37.109375" customWidth="1"/>
    <col min="15106" max="15106" width="12.21875" customWidth="1"/>
    <col min="15360" max="15360" width="4.5546875" customWidth="1"/>
    <col min="15361" max="15361" width="37.109375" customWidth="1"/>
    <col min="15362" max="15362" width="12.21875" customWidth="1"/>
    <col min="15616" max="15616" width="4.5546875" customWidth="1"/>
    <col min="15617" max="15617" width="37.109375" customWidth="1"/>
    <col min="15618" max="15618" width="12.21875" customWidth="1"/>
    <col min="15872" max="15872" width="4.5546875" customWidth="1"/>
    <col min="15873" max="15873" width="37.109375" customWidth="1"/>
    <col min="15874" max="15874" width="12.21875" customWidth="1"/>
    <col min="16128" max="16128" width="4.5546875" customWidth="1"/>
    <col min="16129" max="16129" width="37.109375" customWidth="1"/>
    <col min="16130" max="16130" width="12.21875" customWidth="1"/>
  </cols>
  <sheetData>
    <row r="1" spans="1:10" s="1" customFormat="1" ht="48" customHeight="1" x14ac:dyDescent="0.25">
      <c r="A1" s="146" t="s">
        <v>137</v>
      </c>
      <c r="B1" s="147"/>
      <c r="C1" s="147"/>
      <c r="D1" s="147"/>
      <c r="E1" s="147"/>
      <c r="F1" s="147"/>
      <c r="G1" s="147"/>
      <c r="H1" s="147"/>
      <c r="I1" s="147"/>
      <c r="J1" s="147"/>
    </row>
    <row r="2" spans="1:10" s="1" customFormat="1" ht="15.75" x14ac:dyDescent="0.25">
      <c r="A2" s="148" t="s">
        <v>84</v>
      </c>
      <c r="B2" s="148"/>
      <c r="C2" s="148"/>
      <c r="D2" s="148"/>
      <c r="E2" s="148"/>
      <c r="F2" s="148"/>
      <c r="G2" s="148"/>
      <c r="H2" s="148"/>
      <c r="I2" s="148"/>
      <c r="J2" s="148"/>
    </row>
    <row r="3" spans="1:10" s="2" customFormat="1" ht="36" customHeight="1" x14ac:dyDescent="0.25">
      <c r="A3" s="149" t="s">
        <v>0</v>
      </c>
      <c r="B3" s="149" t="s">
        <v>85</v>
      </c>
      <c r="C3" s="149" t="s">
        <v>86</v>
      </c>
      <c r="D3" s="149" t="s">
        <v>87</v>
      </c>
      <c r="E3" s="149" t="s">
        <v>88</v>
      </c>
      <c r="F3" s="149" t="s">
        <v>89</v>
      </c>
      <c r="G3" s="149"/>
      <c r="H3" s="149"/>
      <c r="I3" s="149"/>
      <c r="J3" s="149" t="s">
        <v>90</v>
      </c>
    </row>
    <row r="4" spans="1:10" s="3" customFormat="1" ht="42" customHeight="1" x14ac:dyDescent="0.25">
      <c r="A4" s="149"/>
      <c r="B4" s="149"/>
      <c r="C4" s="149"/>
      <c r="D4" s="149"/>
      <c r="E4" s="149"/>
      <c r="F4" s="143" t="s">
        <v>154</v>
      </c>
      <c r="G4" s="144"/>
      <c r="H4" s="143" t="s">
        <v>155</v>
      </c>
      <c r="I4" s="144"/>
      <c r="J4" s="149"/>
    </row>
    <row r="5" spans="1:10" s="3" customFormat="1" ht="27.75" customHeight="1" x14ac:dyDescent="0.25">
      <c r="A5" s="149"/>
      <c r="B5" s="149"/>
      <c r="C5" s="149"/>
      <c r="D5" s="149"/>
      <c r="E5" s="149"/>
      <c r="F5" s="9" t="s">
        <v>91</v>
      </c>
      <c r="G5" s="6" t="s">
        <v>92</v>
      </c>
      <c r="H5" s="9" t="s">
        <v>91</v>
      </c>
      <c r="I5" s="5" t="s">
        <v>92</v>
      </c>
      <c r="J5" s="149"/>
    </row>
    <row r="6" spans="1:10" s="3" customFormat="1" ht="27.75" customHeight="1" x14ac:dyDescent="0.25">
      <c r="A6" s="94"/>
      <c r="B6" s="132" t="s">
        <v>93</v>
      </c>
      <c r="C6" s="94"/>
      <c r="D6" s="94"/>
      <c r="E6" s="94"/>
      <c r="F6" s="9"/>
      <c r="G6" s="31">
        <f>(255*5+272*5+182*8+56*8)*G7</f>
        <v>31582362</v>
      </c>
      <c r="H6" s="9"/>
      <c r="I6" s="31">
        <f>(255*5+272*5+182*8+56*8)*I7</f>
        <v>42904897.5</v>
      </c>
      <c r="J6" s="8">
        <f>I6-G6</f>
        <v>11322535.5</v>
      </c>
    </row>
    <row r="7" spans="1:10" s="3" customFormat="1" ht="15.75" x14ac:dyDescent="0.25">
      <c r="A7" s="9"/>
      <c r="B7" s="132" t="s">
        <v>139</v>
      </c>
      <c r="C7" s="9"/>
      <c r="D7" s="9"/>
      <c r="E7" s="9"/>
      <c r="F7" s="8"/>
      <c r="G7" s="8">
        <f>SUM(G8:G55)</f>
        <v>6958</v>
      </c>
      <c r="H7" s="8"/>
      <c r="I7" s="8">
        <f>SUM(I8:I19)</f>
        <v>9452.5</v>
      </c>
      <c r="J7" s="8">
        <f>SUM(J8:J19)</f>
        <v>2494.5</v>
      </c>
    </row>
    <row r="8" spans="1:10" s="96" customFormat="1" ht="15.75" x14ac:dyDescent="0.3">
      <c r="A8" s="65" t="s">
        <v>103</v>
      </c>
      <c r="B8" s="161" t="s">
        <v>138</v>
      </c>
      <c r="C8" s="161"/>
      <c r="D8" s="161"/>
      <c r="E8" s="161"/>
      <c r="F8" s="161"/>
      <c r="G8" s="161"/>
      <c r="H8" s="161"/>
      <c r="I8" s="161"/>
      <c r="J8" s="161"/>
    </row>
    <row r="9" spans="1:10" s="96" customFormat="1" ht="15.75" x14ac:dyDescent="0.3">
      <c r="A9" s="65">
        <v>1</v>
      </c>
      <c r="B9" s="161" t="s">
        <v>123</v>
      </c>
      <c r="C9" s="161"/>
      <c r="D9" s="161"/>
      <c r="E9" s="161"/>
      <c r="F9" s="161"/>
      <c r="G9" s="161"/>
      <c r="H9" s="161"/>
      <c r="I9" s="161"/>
      <c r="J9" s="161"/>
    </row>
    <row r="10" spans="1:10" s="96" customFormat="1" ht="15.75" x14ac:dyDescent="0.3">
      <c r="A10" s="84"/>
      <c r="B10" s="133" t="s">
        <v>2</v>
      </c>
      <c r="C10" s="65" t="s">
        <v>3</v>
      </c>
      <c r="D10" s="18">
        <v>1</v>
      </c>
      <c r="E10" s="100">
        <v>3</v>
      </c>
      <c r="F10" s="42">
        <v>210</v>
      </c>
      <c r="G10" s="42">
        <f>F10*E10*D10</f>
        <v>630</v>
      </c>
      <c r="H10" s="18">
        <v>345</v>
      </c>
      <c r="I10" s="42">
        <f>H10*E10*D10</f>
        <v>1035</v>
      </c>
      <c r="J10" s="42">
        <f>I10-G10</f>
        <v>405</v>
      </c>
    </row>
    <row r="11" spans="1:10" s="96" customFormat="1" ht="15.75" x14ac:dyDescent="0.3">
      <c r="A11" s="84"/>
      <c r="B11" s="133" t="s">
        <v>4</v>
      </c>
      <c r="C11" s="65" t="s">
        <v>3</v>
      </c>
      <c r="D11" s="18">
        <v>2</v>
      </c>
      <c r="E11" s="100">
        <v>3</v>
      </c>
      <c r="F11" s="42">
        <v>189</v>
      </c>
      <c r="G11" s="42">
        <f>F11*E11*D11</f>
        <v>1134</v>
      </c>
      <c r="H11" s="18">
        <v>310</v>
      </c>
      <c r="I11" s="42">
        <f>H11*E11*D11</f>
        <v>1860</v>
      </c>
      <c r="J11" s="42">
        <f>I11-G11</f>
        <v>726</v>
      </c>
    </row>
    <row r="12" spans="1:10" s="96" customFormat="1" ht="31.5" x14ac:dyDescent="0.3">
      <c r="A12" s="84"/>
      <c r="B12" s="133" t="s">
        <v>124</v>
      </c>
      <c r="C12" s="65" t="s">
        <v>3</v>
      </c>
      <c r="D12" s="18">
        <v>3</v>
      </c>
      <c r="E12" s="100">
        <v>3</v>
      </c>
      <c r="F12" s="42">
        <v>157.5</v>
      </c>
      <c r="G12" s="42">
        <f>F12*E12*D12</f>
        <v>1417.5</v>
      </c>
      <c r="H12" s="18">
        <v>275</v>
      </c>
      <c r="I12" s="42">
        <f>H12*E12*D12</f>
        <v>2475</v>
      </c>
      <c r="J12" s="42">
        <f>I12-G12</f>
        <v>1057.5</v>
      </c>
    </row>
    <row r="13" spans="1:10" s="96" customFormat="1" ht="37.5" customHeight="1" x14ac:dyDescent="0.3">
      <c r="A13" s="9"/>
      <c r="B13" s="133" t="s">
        <v>125</v>
      </c>
      <c r="C13" s="65" t="s">
        <v>126</v>
      </c>
      <c r="D13" s="18">
        <v>2</v>
      </c>
      <c r="E13" s="100">
        <v>3</v>
      </c>
      <c r="F13" s="42">
        <v>84</v>
      </c>
      <c r="G13" s="42">
        <f>F13*E13*D13</f>
        <v>504</v>
      </c>
      <c r="H13" s="18">
        <v>135</v>
      </c>
      <c r="I13" s="42">
        <f>H13*E13*D13</f>
        <v>810</v>
      </c>
      <c r="J13" s="42">
        <f>I13-G13</f>
        <v>306</v>
      </c>
    </row>
    <row r="14" spans="1:10" s="96" customFormat="1" ht="15.75" x14ac:dyDescent="0.3">
      <c r="A14" s="65">
        <v>2</v>
      </c>
      <c r="B14" s="64" t="s">
        <v>127</v>
      </c>
      <c r="C14" s="64"/>
      <c r="D14" s="64"/>
      <c r="E14" s="41"/>
      <c r="F14" s="41"/>
      <c r="G14" s="41"/>
      <c r="H14" s="18"/>
      <c r="I14" s="41"/>
      <c r="J14" s="41"/>
    </row>
    <row r="15" spans="1:10" s="96" customFormat="1" ht="15.75" x14ac:dyDescent="0.3">
      <c r="A15" s="65" t="s">
        <v>25</v>
      </c>
      <c r="B15" s="64" t="s">
        <v>128</v>
      </c>
      <c r="C15" s="64"/>
      <c r="D15" s="64"/>
      <c r="E15" s="41"/>
      <c r="F15" s="41"/>
      <c r="G15" s="41"/>
      <c r="H15" s="18"/>
      <c r="I15" s="41"/>
      <c r="J15" s="41"/>
    </row>
    <row r="16" spans="1:10" s="96" customFormat="1" ht="24.75" customHeight="1" x14ac:dyDescent="0.3">
      <c r="A16" s="65"/>
      <c r="B16" s="64" t="s">
        <v>129</v>
      </c>
      <c r="C16" s="65" t="s">
        <v>130</v>
      </c>
      <c r="D16" s="103">
        <v>5</v>
      </c>
      <c r="E16" s="104">
        <v>200</v>
      </c>
      <c r="F16" s="42">
        <v>67.5</v>
      </c>
      <c r="G16" s="42">
        <f>F16*D16</f>
        <v>337.5</v>
      </c>
      <c r="H16" s="18">
        <v>67.5</v>
      </c>
      <c r="I16" s="42">
        <f>H16*D16</f>
        <v>337.5</v>
      </c>
      <c r="J16" s="42">
        <f>I16-G16</f>
        <v>0</v>
      </c>
    </row>
    <row r="17" spans="1:10" s="96" customFormat="1" ht="31.5" x14ac:dyDescent="0.3">
      <c r="A17" s="134" t="s">
        <v>30</v>
      </c>
      <c r="B17" s="135" t="s">
        <v>131</v>
      </c>
      <c r="C17" s="134" t="s">
        <v>132</v>
      </c>
      <c r="D17" s="129">
        <v>2</v>
      </c>
      <c r="E17" s="130"/>
      <c r="F17" s="131">
        <v>67.5</v>
      </c>
      <c r="G17" s="131">
        <f>D17*F17</f>
        <v>135</v>
      </c>
      <c r="H17" s="18">
        <v>67.5</v>
      </c>
      <c r="I17" s="131">
        <f>H17*D17</f>
        <v>135</v>
      </c>
      <c r="J17" s="131">
        <f>I17-G17</f>
        <v>0</v>
      </c>
    </row>
    <row r="18" spans="1:10" s="96" customFormat="1" ht="63" x14ac:dyDescent="0.3">
      <c r="A18" s="65">
        <v>3</v>
      </c>
      <c r="B18" s="133" t="s">
        <v>133</v>
      </c>
      <c r="C18" s="65" t="s">
        <v>3</v>
      </c>
      <c r="D18" s="17">
        <v>25</v>
      </c>
      <c r="E18" s="41"/>
      <c r="F18" s="42">
        <v>100</v>
      </c>
      <c r="G18" s="42">
        <f>F18*D18</f>
        <v>2500</v>
      </c>
      <c r="H18" s="18">
        <v>100</v>
      </c>
      <c r="I18" s="42">
        <f>H18*D18</f>
        <v>2500</v>
      </c>
      <c r="J18" s="42">
        <f>I18-G18</f>
        <v>0</v>
      </c>
    </row>
    <row r="19" spans="1:10" s="96" customFormat="1" ht="47.25" x14ac:dyDescent="0.3">
      <c r="A19" s="65">
        <v>4</v>
      </c>
      <c r="B19" s="133" t="s">
        <v>134</v>
      </c>
      <c r="C19" s="65" t="s">
        <v>132</v>
      </c>
      <c r="D19" s="17">
        <v>2</v>
      </c>
      <c r="E19" s="41"/>
      <c r="F19" s="42">
        <v>150</v>
      </c>
      <c r="G19" s="42">
        <f>F19*D19</f>
        <v>300</v>
      </c>
      <c r="H19" s="18">
        <v>150</v>
      </c>
      <c r="I19" s="42">
        <f>H19*D19</f>
        <v>300</v>
      </c>
      <c r="J19" s="42">
        <f>I19-G19</f>
        <v>0</v>
      </c>
    </row>
    <row r="20" spans="1:10" ht="45" customHeight="1" x14ac:dyDescent="0.3">
      <c r="B20" s="162" t="s">
        <v>149</v>
      </c>
      <c r="C20" s="162"/>
      <c r="D20" s="162"/>
      <c r="E20" s="162"/>
      <c r="F20" s="162"/>
      <c r="G20" s="162"/>
      <c r="H20" s="162"/>
      <c r="I20" s="162"/>
      <c r="J20" s="162"/>
    </row>
    <row r="21" spans="1:10" x14ac:dyDescent="0.3">
      <c r="A21" s="163" t="s">
        <v>141</v>
      </c>
      <c r="B21" s="163" t="s">
        <v>142</v>
      </c>
      <c r="C21" s="164" t="s">
        <v>143</v>
      </c>
    </row>
    <row r="22" spans="1:10" x14ac:dyDescent="0.3">
      <c r="A22" s="165">
        <v>1</v>
      </c>
      <c r="B22" s="165" t="s">
        <v>144</v>
      </c>
      <c r="C22" s="165">
        <v>255</v>
      </c>
    </row>
    <row r="23" spans="1:10" x14ac:dyDescent="0.3">
      <c r="A23" s="165">
        <v>2</v>
      </c>
      <c r="B23" s="165" t="s">
        <v>145</v>
      </c>
      <c r="C23" s="165">
        <v>272</v>
      </c>
    </row>
    <row r="24" spans="1:10" x14ac:dyDescent="0.3">
      <c r="A24" s="165">
        <v>3</v>
      </c>
      <c r="B24" s="165" t="s">
        <v>146</v>
      </c>
      <c r="C24" s="165">
        <v>182</v>
      </c>
    </row>
    <row r="25" spans="1:10" x14ac:dyDescent="0.3">
      <c r="A25" s="165">
        <v>4</v>
      </c>
      <c r="B25" s="165" t="s">
        <v>147</v>
      </c>
      <c r="C25" s="165">
        <v>56</v>
      </c>
    </row>
  </sheetData>
  <mergeCells count="14">
    <mergeCell ref="A1:J1"/>
    <mergeCell ref="A2:J2"/>
    <mergeCell ref="A3:A5"/>
    <mergeCell ref="B3:B5"/>
    <mergeCell ref="C3:C5"/>
    <mergeCell ref="D3:D5"/>
    <mergeCell ref="E3:E5"/>
    <mergeCell ref="F3:I3"/>
    <mergeCell ref="J3:J5"/>
    <mergeCell ref="F4:G4"/>
    <mergeCell ref="H4:I4"/>
    <mergeCell ref="B8:J8"/>
    <mergeCell ref="B9:J9"/>
    <mergeCell ref="B20:J20"/>
  </mergeCells>
  <pageMargins left="0.5625" right="0.33750000000000002" top="0.75" bottom="0.75" header="0.3" footer="0.3"/>
  <pageSetup paperSize="9" scale="9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Layout" topLeftCell="B3" zoomScale="90" zoomScaleNormal="100" zoomScalePageLayoutView="90" workbookViewId="0">
      <selection activeCell="I6" sqref="I6"/>
    </sheetView>
  </sheetViews>
  <sheetFormatPr defaultRowHeight="18.75" x14ac:dyDescent="0.3"/>
  <cols>
    <col min="1" max="1" width="4.5546875" customWidth="1"/>
    <col min="2" max="2" width="37.109375" customWidth="1"/>
    <col min="3" max="3" width="12.21875" customWidth="1"/>
    <col min="4" max="6" width="8.77734375" style="106" customWidth="1"/>
    <col min="7" max="7" width="10.21875" style="106" customWidth="1"/>
    <col min="256" max="256" width="4.5546875" customWidth="1"/>
    <col min="257" max="257" width="37.109375" customWidth="1"/>
    <col min="258" max="258" width="12.21875" customWidth="1"/>
    <col min="260" max="263" width="8.77734375" customWidth="1"/>
    <col min="512" max="512" width="4.5546875" customWidth="1"/>
    <col min="513" max="513" width="37.109375" customWidth="1"/>
    <col min="514" max="514" width="12.21875" customWidth="1"/>
    <col min="516" max="519" width="8.77734375" customWidth="1"/>
    <col min="768" max="768" width="4.5546875" customWidth="1"/>
    <col min="769" max="769" width="37.109375" customWidth="1"/>
    <col min="770" max="770" width="12.21875" customWidth="1"/>
    <col min="772" max="775" width="8.77734375" customWidth="1"/>
    <col min="1024" max="1024" width="4.5546875" customWidth="1"/>
    <col min="1025" max="1025" width="37.109375" customWidth="1"/>
    <col min="1026" max="1026" width="12.21875" customWidth="1"/>
    <col min="1028" max="1031" width="8.77734375" customWidth="1"/>
    <col min="1280" max="1280" width="4.5546875" customWidth="1"/>
    <col min="1281" max="1281" width="37.109375" customWidth="1"/>
    <col min="1282" max="1282" width="12.21875" customWidth="1"/>
    <col min="1284" max="1287" width="8.77734375" customWidth="1"/>
    <col min="1536" max="1536" width="4.5546875" customWidth="1"/>
    <col min="1537" max="1537" width="37.109375" customWidth="1"/>
    <col min="1538" max="1538" width="12.21875" customWidth="1"/>
    <col min="1540" max="1543" width="8.77734375" customWidth="1"/>
    <col min="1792" max="1792" width="4.5546875" customWidth="1"/>
    <col min="1793" max="1793" width="37.109375" customWidth="1"/>
    <col min="1794" max="1794" width="12.21875" customWidth="1"/>
    <col min="1796" max="1799" width="8.77734375" customWidth="1"/>
    <col min="2048" max="2048" width="4.5546875" customWidth="1"/>
    <col min="2049" max="2049" width="37.109375" customWidth="1"/>
    <col min="2050" max="2050" width="12.21875" customWidth="1"/>
    <col min="2052" max="2055" width="8.77734375" customWidth="1"/>
    <col min="2304" max="2304" width="4.5546875" customWidth="1"/>
    <col min="2305" max="2305" width="37.109375" customWidth="1"/>
    <col min="2306" max="2306" width="12.21875" customWidth="1"/>
    <col min="2308" max="2311" width="8.77734375" customWidth="1"/>
    <col min="2560" max="2560" width="4.5546875" customWidth="1"/>
    <col min="2561" max="2561" width="37.109375" customWidth="1"/>
    <col min="2562" max="2562" width="12.21875" customWidth="1"/>
    <col min="2564" max="2567" width="8.77734375" customWidth="1"/>
    <col min="2816" max="2816" width="4.5546875" customWidth="1"/>
    <col min="2817" max="2817" width="37.109375" customWidth="1"/>
    <col min="2818" max="2818" width="12.21875" customWidth="1"/>
    <col min="2820" max="2823" width="8.77734375" customWidth="1"/>
    <col min="3072" max="3072" width="4.5546875" customWidth="1"/>
    <col min="3073" max="3073" width="37.109375" customWidth="1"/>
    <col min="3074" max="3074" width="12.21875" customWidth="1"/>
    <col min="3076" max="3079" width="8.77734375" customWidth="1"/>
    <col min="3328" max="3328" width="4.5546875" customWidth="1"/>
    <col min="3329" max="3329" width="37.109375" customWidth="1"/>
    <col min="3330" max="3330" width="12.21875" customWidth="1"/>
    <col min="3332" max="3335" width="8.77734375" customWidth="1"/>
    <col min="3584" max="3584" width="4.5546875" customWidth="1"/>
    <col min="3585" max="3585" width="37.109375" customWidth="1"/>
    <col min="3586" max="3586" width="12.21875" customWidth="1"/>
    <col min="3588" max="3591" width="8.77734375" customWidth="1"/>
    <col min="3840" max="3840" width="4.5546875" customWidth="1"/>
    <col min="3841" max="3841" width="37.109375" customWidth="1"/>
    <col min="3842" max="3842" width="12.21875" customWidth="1"/>
    <col min="3844" max="3847" width="8.77734375" customWidth="1"/>
    <col min="4096" max="4096" width="4.5546875" customWidth="1"/>
    <col min="4097" max="4097" width="37.109375" customWidth="1"/>
    <col min="4098" max="4098" width="12.21875" customWidth="1"/>
    <col min="4100" max="4103" width="8.77734375" customWidth="1"/>
    <col min="4352" max="4352" width="4.5546875" customWidth="1"/>
    <col min="4353" max="4353" width="37.109375" customWidth="1"/>
    <col min="4354" max="4354" width="12.21875" customWidth="1"/>
    <col min="4356" max="4359" width="8.77734375" customWidth="1"/>
    <col min="4608" max="4608" width="4.5546875" customWidth="1"/>
    <col min="4609" max="4609" width="37.109375" customWidth="1"/>
    <col min="4610" max="4610" width="12.21875" customWidth="1"/>
    <col min="4612" max="4615" width="8.77734375" customWidth="1"/>
    <col min="4864" max="4864" width="4.5546875" customWidth="1"/>
    <col min="4865" max="4865" width="37.109375" customWidth="1"/>
    <col min="4866" max="4866" width="12.21875" customWidth="1"/>
    <col min="4868" max="4871" width="8.77734375" customWidth="1"/>
    <col min="5120" max="5120" width="4.5546875" customWidth="1"/>
    <col min="5121" max="5121" width="37.109375" customWidth="1"/>
    <col min="5122" max="5122" width="12.21875" customWidth="1"/>
    <col min="5124" max="5127" width="8.77734375" customWidth="1"/>
    <col min="5376" max="5376" width="4.5546875" customWidth="1"/>
    <col min="5377" max="5377" width="37.109375" customWidth="1"/>
    <col min="5378" max="5378" width="12.21875" customWidth="1"/>
    <col min="5380" max="5383" width="8.77734375" customWidth="1"/>
    <col min="5632" max="5632" width="4.5546875" customWidth="1"/>
    <col min="5633" max="5633" width="37.109375" customWidth="1"/>
    <col min="5634" max="5634" width="12.21875" customWidth="1"/>
    <col min="5636" max="5639" width="8.77734375" customWidth="1"/>
    <col min="5888" max="5888" width="4.5546875" customWidth="1"/>
    <col min="5889" max="5889" width="37.109375" customWidth="1"/>
    <col min="5890" max="5890" width="12.21875" customWidth="1"/>
    <col min="5892" max="5895" width="8.77734375" customWidth="1"/>
    <col min="6144" max="6144" width="4.5546875" customWidth="1"/>
    <col min="6145" max="6145" width="37.109375" customWidth="1"/>
    <col min="6146" max="6146" width="12.21875" customWidth="1"/>
    <col min="6148" max="6151" width="8.77734375" customWidth="1"/>
    <col min="6400" max="6400" width="4.5546875" customWidth="1"/>
    <col min="6401" max="6401" width="37.109375" customWidth="1"/>
    <col min="6402" max="6402" width="12.21875" customWidth="1"/>
    <col min="6404" max="6407" width="8.77734375" customWidth="1"/>
    <col min="6656" max="6656" width="4.5546875" customWidth="1"/>
    <col min="6657" max="6657" width="37.109375" customWidth="1"/>
    <col min="6658" max="6658" width="12.21875" customWidth="1"/>
    <col min="6660" max="6663" width="8.77734375" customWidth="1"/>
    <col min="6912" max="6912" width="4.5546875" customWidth="1"/>
    <col min="6913" max="6913" width="37.109375" customWidth="1"/>
    <col min="6914" max="6914" width="12.21875" customWidth="1"/>
    <col min="6916" max="6919" width="8.77734375" customWidth="1"/>
    <col min="7168" max="7168" width="4.5546875" customWidth="1"/>
    <col min="7169" max="7169" width="37.109375" customWidth="1"/>
    <col min="7170" max="7170" width="12.21875" customWidth="1"/>
    <col min="7172" max="7175" width="8.77734375" customWidth="1"/>
    <col min="7424" max="7424" width="4.5546875" customWidth="1"/>
    <col min="7425" max="7425" width="37.109375" customWidth="1"/>
    <col min="7426" max="7426" width="12.21875" customWidth="1"/>
    <col min="7428" max="7431" width="8.77734375" customWidth="1"/>
    <col min="7680" max="7680" width="4.5546875" customWidth="1"/>
    <col min="7681" max="7681" width="37.109375" customWidth="1"/>
    <col min="7682" max="7682" width="12.21875" customWidth="1"/>
    <col min="7684" max="7687" width="8.77734375" customWidth="1"/>
    <col min="7936" max="7936" width="4.5546875" customWidth="1"/>
    <col min="7937" max="7937" width="37.109375" customWidth="1"/>
    <col min="7938" max="7938" width="12.21875" customWidth="1"/>
    <col min="7940" max="7943" width="8.77734375" customWidth="1"/>
    <col min="8192" max="8192" width="4.5546875" customWidth="1"/>
    <col min="8193" max="8193" width="37.109375" customWidth="1"/>
    <col min="8194" max="8194" width="12.21875" customWidth="1"/>
    <col min="8196" max="8199" width="8.77734375" customWidth="1"/>
    <col min="8448" max="8448" width="4.5546875" customWidth="1"/>
    <col min="8449" max="8449" width="37.109375" customWidth="1"/>
    <col min="8450" max="8450" width="12.21875" customWidth="1"/>
    <col min="8452" max="8455" width="8.77734375" customWidth="1"/>
    <col min="8704" max="8704" width="4.5546875" customWidth="1"/>
    <col min="8705" max="8705" width="37.109375" customWidth="1"/>
    <col min="8706" max="8706" width="12.21875" customWidth="1"/>
    <col min="8708" max="8711" width="8.77734375" customWidth="1"/>
    <col min="8960" max="8960" width="4.5546875" customWidth="1"/>
    <col min="8961" max="8961" width="37.109375" customWidth="1"/>
    <col min="8962" max="8962" width="12.21875" customWidth="1"/>
    <col min="8964" max="8967" width="8.77734375" customWidth="1"/>
    <col min="9216" max="9216" width="4.5546875" customWidth="1"/>
    <col min="9217" max="9217" width="37.109375" customWidth="1"/>
    <col min="9218" max="9218" width="12.21875" customWidth="1"/>
    <col min="9220" max="9223" width="8.77734375" customWidth="1"/>
    <col min="9472" max="9472" width="4.5546875" customWidth="1"/>
    <col min="9473" max="9473" width="37.109375" customWidth="1"/>
    <col min="9474" max="9474" width="12.21875" customWidth="1"/>
    <col min="9476" max="9479" width="8.77734375" customWidth="1"/>
    <col min="9728" max="9728" width="4.5546875" customWidth="1"/>
    <col min="9729" max="9729" width="37.109375" customWidth="1"/>
    <col min="9730" max="9730" width="12.21875" customWidth="1"/>
    <col min="9732" max="9735" width="8.77734375" customWidth="1"/>
    <col min="9984" max="9984" width="4.5546875" customWidth="1"/>
    <col min="9985" max="9985" width="37.109375" customWidth="1"/>
    <col min="9986" max="9986" width="12.21875" customWidth="1"/>
    <col min="9988" max="9991" width="8.77734375" customWidth="1"/>
    <col min="10240" max="10240" width="4.5546875" customWidth="1"/>
    <col min="10241" max="10241" width="37.109375" customWidth="1"/>
    <col min="10242" max="10242" width="12.21875" customWidth="1"/>
    <col min="10244" max="10247" width="8.77734375" customWidth="1"/>
    <col min="10496" max="10496" width="4.5546875" customWidth="1"/>
    <col min="10497" max="10497" width="37.109375" customWidth="1"/>
    <col min="10498" max="10498" width="12.21875" customWidth="1"/>
    <col min="10500" max="10503" width="8.77734375" customWidth="1"/>
    <col min="10752" max="10752" width="4.5546875" customWidth="1"/>
    <col min="10753" max="10753" width="37.109375" customWidth="1"/>
    <col min="10754" max="10754" width="12.21875" customWidth="1"/>
    <col min="10756" max="10759" width="8.77734375" customWidth="1"/>
    <col min="11008" max="11008" width="4.5546875" customWidth="1"/>
    <col min="11009" max="11009" width="37.109375" customWidth="1"/>
    <col min="11010" max="11010" width="12.21875" customWidth="1"/>
    <col min="11012" max="11015" width="8.77734375" customWidth="1"/>
    <col min="11264" max="11264" width="4.5546875" customWidth="1"/>
    <col min="11265" max="11265" width="37.109375" customWidth="1"/>
    <col min="11266" max="11266" width="12.21875" customWidth="1"/>
    <col min="11268" max="11271" width="8.77734375" customWidth="1"/>
    <col min="11520" max="11520" width="4.5546875" customWidth="1"/>
    <col min="11521" max="11521" width="37.109375" customWidth="1"/>
    <col min="11522" max="11522" width="12.21875" customWidth="1"/>
    <col min="11524" max="11527" width="8.77734375" customWidth="1"/>
    <col min="11776" max="11776" width="4.5546875" customWidth="1"/>
    <col min="11777" max="11777" width="37.109375" customWidth="1"/>
    <col min="11778" max="11778" width="12.21875" customWidth="1"/>
    <col min="11780" max="11783" width="8.77734375" customWidth="1"/>
    <col min="12032" max="12032" width="4.5546875" customWidth="1"/>
    <col min="12033" max="12033" width="37.109375" customWidth="1"/>
    <col min="12034" max="12034" width="12.21875" customWidth="1"/>
    <col min="12036" max="12039" width="8.77734375" customWidth="1"/>
    <col min="12288" max="12288" width="4.5546875" customWidth="1"/>
    <col min="12289" max="12289" width="37.109375" customWidth="1"/>
    <col min="12290" max="12290" width="12.21875" customWidth="1"/>
    <col min="12292" max="12295" width="8.77734375" customWidth="1"/>
    <col min="12544" max="12544" width="4.5546875" customWidth="1"/>
    <col min="12545" max="12545" width="37.109375" customWidth="1"/>
    <col min="12546" max="12546" width="12.21875" customWidth="1"/>
    <col min="12548" max="12551" width="8.77734375" customWidth="1"/>
    <col min="12800" max="12800" width="4.5546875" customWidth="1"/>
    <col min="12801" max="12801" width="37.109375" customWidth="1"/>
    <col min="12802" max="12802" width="12.21875" customWidth="1"/>
    <col min="12804" max="12807" width="8.77734375" customWidth="1"/>
    <col min="13056" max="13056" width="4.5546875" customWidth="1"/>
    <col min="13057" max="13057" width="37.109375" customWidth="1"/>
    <col min="13058" max="13058" width="12.21875" customWidth="1"/>
    <col min="13060" max="13063" width="8.77734375" customWidth="1"/>
    <col min="13312" max="13312" width="4.5546875" customWidth="1"/>
    <col min="13313" max="13313" width="37.109375" customWidth="1"/>
    <col min="13314" max="13314" width="12.21875" customWidth="1"/>
    <col min="13316" max="13319" width="8.77734375" customWidth="1"/>
    <col min="13568" max="13568" width="4.5546875" customWidth="1"/>
    <col min="13569" max="13569" width="37.109375" customWidth="1"/>
    <col min="13570" max="13570" width="12.21875" customWidth="1"/>
    <col min="13572" max="13575" width="8.77734375" customWidth="1"/>
    <col min="13824" max="13824" width="4.5546875" customWidth="1"/>
    <col min="13825" max="13825" width="37.109375" customWidth="1"/>
    <col min="13826" max="13826" width="12.21875" customWidth="1"/>
    <col min="13828" max="13831" width="8.77734375" customWidth="1"/>
    <col min="14080" max="14080" width="4.5546875" customWidth="1"/>
    <col min="14081" max="14081" width="37.109375" customWidth="1"/>
    <col min="14082" max="14082" width="12.21875" customWidth="1"/>
    <col min="14084" max="14087" width="8.77734375" customWidth="1"/>
    <col min="14336" max="14336" width="4.5546875" customWidth="1"/>
    <col min="14337" max="14337" width="37.109375" customWidth="1"/>
    <col min="14338" max="14338" width="12.21875" customWidth="1"/>
    <col min="14340" max="14343" width="8.77734375" customWidth="1"/>
    <col min="14592" max="14592" width="4.5546875" customWidth="1"/>
    <col min="14593" max="14593" width="37.109375" customWidth="1"/>
    <col min="14594" max="14594" width="12.21875" customWidth="1"/>
    <col min="14596" max="14599" width="8.77734375" customWidth="1"/>
    <col min="14848" max="14848" width="4.5546875" customWidth="1"/>
    <col min="14849" max="14849" width="37.109375" customWidth="1"/>
    <col min="14850" max="14850" width="12.21875" customWidth="1"/>
    <col min="14852" max="14855" width="8.77734375" customWidth="1"/>
    <col min="15104" max="15104" width="4.5546875" customWidth="1"/>
    <col min="15105" max="15105" width="37.109375" customWidth="1"/>
    <col min="15106" max="15106" width="12.21875" customWidth="1"/>
    <col min="15108" max="15111" width="8.77734375" customWidth="1"/>
    <col min="15360" max="15360" width="4.5546875" customWidth="1"/>
    <col min="15361" max="15361" width="37.109375" customWidth="1"/>
    <col min="15362" max="15362" width="12.21875" customWidth="1"/>
    <col min="15364" max="15367" width="8.77734375" customWidth="1"/>
    <col min="15616" max="15616" width="4.5546875" customWidth="1"/>
    <col min="15617" max="15617" width="37.109375" customWidth="1"/>
    <col min="15618" max="15618" width="12.21875" customWidth="1"/>
    <col min="15620" max="15623" width="8.77734375" customWidth="1"/>
    <col min="15872" max="15872" width="4.5546875" customWidth="1"/>
    <col min="15873" max="15873" width="37.109375" customWidth="1"/>
    <col min="15874" max="15874" width="12.21875" customWidth="1"/>
    <col min="15876" max="15879" width="8.77734375" customWidth="1"/>
    <col min="16128" max="16128" width="4.5546875" customWidth="1"/>
    <col min="16129" max="16129" width="37.109375" customWidth="1"/>
    <col min="16130" max="16130" width="12.21875" customWidth="1"/>
    <col min="16132" max="16135" width="8.77734375" customWidth="1"/>
  </cols>
  <sheetData>
    <row r="1" spans="1:10" s="1" customFormat="1" ht="40.5" customHeight="1" x14ac:dyDescent="0.25">
      <c r="A1" s="146" t="s">
        <v>140</v>
      </c>
      <c r="B1" s="147"/>
      <c r="C1" s="147"/>
      <c r="D1" s="147"/>
      <c r="E1" s="147"/>
      <c r="F1" s="147"/>
      <c r="G1" s="147"/>
      <c r="H1" s="147"/>
      <c r="I1" s="147"/>
      <c r="J1" s="147"/>
    </row>
    <row r="2" spans="1:10" s="1" customFormat="1" ht="15.75" x14ac:dyDescent="0.25">
      <c r="A2" s="148" t="s">
        <v>84</v>
      </c>
      <c r="B2" s="148"/>
      <c r="C2" s="148"/>
      <c r="D2" s="148"/>
      <c r="E2" s="148"/>
      <c r="F2" s="148"/>
      <c r="G2" s="148"/>
      <c r="H2" s="148"/>
      <c r="I2" s="148"/>
      <c r="J2" s="148"/>
    </row>
    <row r="3" spans="1:10" s="2" customFormat="1" ht="38.25" customHeight="1" x14ac:dyDescent="0.25">
      <c r="A3" s="149" t="s">
        <v>0</v>
      </c>
      <c r="B3" s="149" t="s">
        <v>85</v>
      </c>
      <c r="C3" s="149" t="s">
        <v>86</v>
      </c>
      <c r="D3" s="149" t="s">
        <v>87</v>
      </c>
      <c r="E3" s="149" t="s">
        <v>88</v>
      </c>
      <c r="F3" s="149" t="s">
        <v>89</v>
      </c>
      <c r="G3" s="149"/>
      <c r="H3" s="149"/>
      <c r="I3" s="149"/>
      <c r="J3" s="149" t="s">
        <v>90</v>
      </c>
    </row>
    <row r="4" spans="1:10" s="3" customFormat="1" ht="50.25" customHeight="1" x14ac:dyDescent="0.25">
      <c r="A4" s="149"/>
      <c r="B4" s="149"/>
      <c r="C4" s="149"/>
      <c r="D4" s="149"/>
      <c r="E4" s="149"/>
      <c r="F4" s="143" t="s">
        <v>154</v>
      </c>
      <c r="G4" s="144"/>
      <c r="H4" s="143" t="s">
        <v>155</v>
      </c>
      <c r="I4" s="144"/>
      <c r="J4" s="149"/>
    </row>
    <row r="5" spans="1:10" s="3" customFormat="1" ht="15.75" x14ac:dyDescent="0.25">
      <c r="A5" s="149"/>
      <c r="B5" s="149"/>
      <c r="C5" s="149"/>
      <c r="D5" s="149"/>
      <c r="E5" s="149"/>
      <c r="F5" s="9" t="s">
        <v>91</v>
      </c>
      <c r="G5" s="6" t="s">
        <v>92</v>
      </c>
      <c r="H5" s="9" t="s">
        <v>91</v>
      </c>
      <c r="I5" s="5" t="s">
        <v>92</v>
      </c>
      <c r="J5" s="149"/>
    </row>
    <row r="6" spans="1:10" s="3" customFormat="1" ht="15.75" x14ac:dyDescent="0.25">
      <c r="A6" s="94"/>
      <c r="B6" s="7" t="s">
        <v>93</v>
      </c>
      <c r="C6" s="94"/>
      <c r="D6" s="94"/>
      <c r="E6" s="94"/>
      <c r="F6" s="9"/>
      <c r="G6" s="31">
        <f>G7*5*65</f>
        <v>6594250</v>
      </c>
      <c r="H6" s="9"/>
      <c r="I6" s="31">
        <f>I7*5*65</f>
        <v>9403875</v>
      </c>
      <c r="J6" s="37">
        <f>I6-G6</f>
        <v>2809625</v>
      </c>
    </row>
    <row r="7" spans="1:10" s="3" customFormat="1" ht="15.75" x14ac:dyDescent="0.25">
      <c r="A7" s="86"/>
      <c r="B7" s="7" t="s">
        <v>139</v>
      </c>
      <c r="C7" s="86"/>
      <c r="D7" s="86"/>
      <c r="E7" s="86"/>
      <c r="F7" s="8"/>
      <c r="G7" s="37">
        <f>SUM(G8:G56)</f>
        <v>20290</v>
      </c>
      <c r="H7" s="37"/>
      <c r="I7" s="37">
        <f>SUM(I8:I19)</f>
        <v>28935</v>
      </c>
      <c r="J7" s="37">
        <f>SUM(J8:J19)</f>
        <v>8645</v>
      </c>
    </row>
    <row r="8" spans="1:10" s="96" customFormat="1" ht="16.5" x14ac:dyDescent="0.3">
      <c r="A8" s="95" t="s">
        <v>58</v>
      </c>
      <c r="B8" s="152" t="s">
        <v>148</v>
      </c>
      <c r="C8" s="152"/>
      <c r="D8" s="152"/>
      <c r="E8" s="152"/>
      <c r="F8" s="152"/>
      <c r="G8" s="152"/>
      <c r="H8" s="152"/>
      <c r="I8" s="152"/>
      <c r="J8" s="152"/>
    </row>
    <row r="9" spans="1:10" s="96" customFormat="1" ht="16.5" x14ac:dyDescent="0.3">
      <c r="A9" s="95">
        <v>1</v>
      </c>
      <c r="B9" s="152" t="s">
        <v>123</v>
      </c>
      <c r="C9" s="152"/>
      <c r="D9" s="152"/>
      <c r="E9" s="152"/>
      <c r="F9" s="152"/>
      <c r="G9" s="152"/>
      <c r="H9" s="152"/>
      <c r="I9" s="152"/>
      <c r="J9" s="152"/>
    </row>
    <row r="10" spans="1:10" s="96" customFormat="1" ht="16.5" x14ac:dyDescent="0.3">
      <c r="A10" s="97"/>
      <c r="B10" s="126" t="s">
        <v>2</v>
      </c>
      <c r="C10" s="95" t="s">
        <v>3</v>
      </c>
      <c r="D10" s="18">
        <v>1</v>
      </c>
      <c r="E10" s="100">
        <v>5</v>
      </c>
      <c r="F10" s="42">
        <v>294</v>
      </c>
      <c r="G10" s="42">
        <f>F10*E10*D10</f>
        <v>1470</v>
      </c>
      <c r="H10" s="66">
        <v>482.99999999999994</v>
      </c>
      <c r="I10" s="42">
        <f>H10*E10*D10</f>
        <v>2414.9999999999995</v>
      </c>
      <c r="J10" s="42">
        <f>I10-G10</f>
        <v>944.99999999999955</v>
      </c>
    </row>
    <row r="11" spans="1:10" s="96" customFormat="1" ht="16.5" x14ac:dyDescent="0.3">
      <c r="A11" s="97"/>
      <c r="B11" s="126" t="s">
        <v>4</v>
      </c>
      <c r="C11" s="95" t="s">
        <v>3</v>
      </c>
      <c r="D11" s="18">
        <v>2</v>
      </c>
      <c r="E11" s="100">
        <v>5</v>
      </c>
      <c r="F11" s="42">
        <v>264.59999999999997</v>
      </c>
      <c r="G11" s="42">
        <f>F11*E11*D11</f>
        <v>2645.9999999999995</v>
      </c>
      <c r="H11" s="66">
        <v>434</v>
      </c>
      <c r="I11" s="42">
        <f>H11*E11*D11</f>
        <v>4340</v>
      </c>
      <c r="J11" s="42">
        <f>I11-G11</f>
        <v>1694.0000000000005</v>
      </c>
    </row>
    <row r="12" spans="1:10" s="96" customFormat="1" ht="33" x14ac:dyDescent="0.3">
      <c r="A12" s="97"/>
      <c r="B12" s="126" t="s">
        <v>124</v>
      </c>
      <c r="C12" s="95" t="s">
        <v>3</v>
      </c>
      <c r="D12" s="18">
        <v>6</v>
      </c>
      <c r="E12" s="100">
        <v>5</v>
      </c>
      <c r="F12" s="42">
        <v>220.5</v>
      </c>
      <c r="G12" s="42">
        <f>F12*E12*D12</f>
        <v>6615</v>
      </c>
      <c r="H12" s="66">
        <v>385</v>
      </c>
      <c r="I12" s="42">
        <f>H12*E12*D12</f>
        <v>11550</v>
      </c>
      <c r="J12" s="42">
        <f>I12-G12</f>
        <v>4935</v>
      </c>
    </row>
    <row r="13" spans="1:10" s="96" customFormat="1" ht="49.5" x14ac:dyDescent="0.3">
      <c r="A13" s="9"/>
      <c r="B13" s="126" t="s">
        <v>125</v>
      </c>
      <c r="C13" s="95" t="s">
        <v>126</v>
      </c>
      <c r="D13" s="18">
        <v>3</v>
      </c>
      <c r="E13" s="100">
        <v>5</v>
      </c>
      <c r="F13" s="42">
        <v>117.6</v>
      </c>
      <c r="G13" s="42">
        <f>F13*E13*D13</f>
        <v>1764</v>
      </c>
      <c r="H13" s="66">
        <v>189</v>
      </c>
      <c r="I13" s="42">
        <f>H13*E13*D13</f>
        <v>2835</v>
      </c>
      <c r="J13" s="42">
        <f>I13-G13</f>
        <v>1071</v>
      </c>
    </row>
    <row r="14" spans="1:10" s="96" customFormat="1" ht="16.5" x14ac:dyDescent="0.3">
      <c r="A14" s="95">
        <v>2</v>
      </c>
      <c r="B14" s="101" t="s">
        <v>127</v>
      </c>
      <c r="C14" s="101"/>
      <c r="D14" s="85"/>
      <c r="E14" s="41"/>
      <c r="F14" s="41"/>
      <c r="G14" s="41"/>
      <c r="H14" s="66"/>
      <c r="I14" s="41"/>
      <c r="J14" s="41"/>
    </row>
    <row r="15" spans="1:10" s="96" customFormat="1" ht="16.5" x14ac:dyDescent="0.3">
      <c r="A15" s="95" t="s">
        <v>25</v>
      </c>
      <c r="B15" s="101" t="s">
        <v>128</v>
      </c>
      <c r="C15" s="101"/>
      <c r="D15" s="85"/>
      <c r="E15" s="41"/>
      <c r="F15" s="41"/>
      <c r="G15" s="41"/>
      <c r="H15" s="66"/>
      <c r="I15" s="41"/>
      <c r="J15" s="41"/>
    </row>
    <row r="16" spans="1:10" s="96" customFormat="1" ht="33" x14ac:dyDescent="0.3">
      <c r="A16" s="95"/>
      <c r="B16" s="101" t="s">
        <v>129</v>
      </c>
      <c r="C16" s="95" t="s">
        <v>130</v>
      </c>
      <c r="D16" s="136">
        <v>5</v>
      </c>
      <c r="E16" s="102">
        <v>5</v>
      </c>
      <c r="F16" s="42">
        <v>95</v>
      </c>
      <c r="G16" s="42">
        <f>F16*D16*E16</f>
        <v>2375</v>
      </c>
      <c r="H16" s="66">
        <v>95</v>
      </c>
      <c r="I16" s="42">
        <f>H16*D16*E16</f>
        <v>2375</v>
      </c>
      <c r="J16" s="42">
        <f>I16-G16</f>
        <v>0</v>
      </c>
    </row>
    <row r="17" spans="1:10" s="96" customFormat="1" ht="33" x14ac:dyDescent="0.3">
      <c r="A17" s="105" t="s">
        <v>30</v>
      </c>
      <c r="B17" s="128" t="s">
        <v>131</v>
      </c>
      <c r="C17" s="105" t="s">
        <v>132</v>
      </c>
      <c r="D17" s="129">
        <v>4</v>
      </c>
      <c r="E17" s="130"/>
      <c r="F17" s="131">
        <v>95</v>
      </c>
      <c r="G17" s="131">
        <f>D17*F17</f>
        <v>380</v>
      </c>
      <c r="H17" s="66">
        <v>95</v>
      </c>
      <c r="I17" s="131">
        <f>H17*D17</f>
        <v>380</v>
      </c>
      <c r="J17" s="131">
        <f>I17-G17</f>
        <v>0</v>
      </c>
    </row>
    <row r="18" spans="1:10" s="96" customFormat="1" ht="66" x14ac:dyDescent="0.3">
      <c r="A18" s="95">
        <v>3</v>
      </c>
      <c r="B18" s="126" t="s">
        <v>133</v>
      </c>
      <c r="C18" s="95" t="s">
        <v>3</v>
      </c>
      <c r="D18" s="17">
        <v>30</v>
      </c>
      <c r="E18" s="41"/>
      <c r="F18" s="42">
        <v>140</v>
      </c>
      <c r="G18" s="42">
        <f>F18*D18</f>
        <v>4200</v>
      </c>
      <c r="H18" s="66">
        <v>140</v>
      </c>
      <c r="I18" s="42">
        <f>H18*D18</f>
        <v>4200</v>
      </c>
      <c r="J18" s="42">
        <f>I18-G18</f>
        <v>0</v>
      </c>
    </row>
    <row r="19" spans="1:10" s="96" customFormat="1" ht="49.5" x14ac:dyDescent="0.3">
      <c r="A19" s="95">
        <v>4</v>
      </c>
      <c r="B19" s="126" t="s">
        <v>134</v>
      </c>
      <c r="C19" s="95" t="s">
        <v>132</v>
      </c>
      <c r="D19" s="17">
        <v>4</v>
      </c>
      <c r="E19" s="41"/>
      <c r="F19" s="42">
        <v>210</v>
      </c>
      <c r="G19" s="42">
        <f>F19*D19</f>
        <v>840</v>
      </c>
      <c r="H19" s="66">
        <v>210</v>
      </c>
      <c r="I19" s="42">
        <f>H19*D19</f>
        <v>840</v>
      </c>
      <c r="J19" s="42">
        <f>I19-G19</f>
        <v>0</v>
      </c>
    </row>
    <row r="21" spans="1:10" ht="26.25" customHeight="1" x14ac:dyDescent="0.3">
      <c r="B21" s="162" t="s">
        <v>150</v>
      </c>
      <c r="C21" s="162"/>
      <c r="D21" s="162"/>
      <c r="E21" s="162"/>
      <c r="F21" s="162"/>
      <c r="G21" s="162"/>
      <c r="H21" s="162"/>
      <c r="I21" s="162"/>
      <c r="J21" s="162"/>
    </row>
  </sheetData>
  <mergeCells count="14">
    <mergeCell ref="A1:J1"/>
    <mergeCell ref="A2:J2"/>
    <mergeCell ref="A3:A5"/>
    <mergeCell ref="B3:B5"/>
    <mergeCell ref="C3:C5"/>
    <mergeCell ref="D3:D5"/>
    <mergeCell ref="E3:E5"/>
    <mergeCell ref="F3:I3"/>
    <mergeCell ref="J3:J5"/>
    <mergeCell ref="F4:G4"/>
    <mergeCell ref="H4:I4"/>
    <mergeCell ref="B8:J8"/>
    <mergeCell ref="B9:J9"/>
    <mergeCell ref="B21:J21"/>
  </mergeCells>
  <pageMargins left="0.7" right="0.43125000000000002" top="0.75" bottom="0.75" header="0.3" footer="0.3"/>
  <pageSetup paperSize="9" scale="9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Tổng nguồn lực</vt:lpstr>
      <vt:lpstr>PL1 - TN THPT</vt:lpstr>
      <vt:lpstr>PL1 - HSGQG</vt:lpstr>
      <vt:lpstr>PL2-Tuyen sinh 10 THPT</vt:lpstr>
      <vt:lpstr>PL2-HSG tinh</vt:lpstr>
      <vt:lpstr>PL2-Chon doi tuyen</vt:lpstr>
      <vt:lpstr>Phụ lục 3</vt:lpstr>
      <vt:lpstr>PL4 - cấp trường</vt:lpstr>
      <vt:lpstr>PL4-cấp xã</vt:lpstr>
      <vt:lpstr>PL4-cấp tỉnh</vt:lpstr>
      <vt:lpstr>'PL1 - HSGQG'!cumtu_1</vt:lpstr>
      <vt:lpstr>'PL1 - TN THPT'!cumtu_1</vt:lpstr>
      <vt:lpstr>'PL1 - HSGQG'!cumtu_1_name</vt:lpstr>
      <vt:lpstr>'PL1 - TN THPT'!cumtu_1_name</vt:lpstr>
      <vt:lpstr>'PL1 - TN THPT'!cumtu_2</vt:lpstr>
      <vt:lpstr>'PL1 - TN THPT'!cumtu_2_name</vt:lpstr>
      <vt:lpstr>'PL2-Chon doi tuyen'!cumtu_3</vt:lpstr>
      <vt:lpstr>'PL2-HSG tinh'!cumtu_3</vt:lpstr>
      <vt:lpstr>'PL2-Tuyen sinh 10 THPT'!cumtu_3</vt:lpstr>
      <vt:lpstr>'PL2-Chon doi tuyen'!cumtu_3_name</vt:lpstr>
      <vt:lpstr>'PL2-HSG tinh'!cumtu_3_name</vt:lpstr>
      <vt:lpstr>'PL2-Tuyen sinh 10 THPT'!cumtu_3_name</vt:lpstr>
      <vt:lpstr>'PL2-Chon doi tuyen'!cumtu_4</vt:lpstr>
      <vt:lpstr>'PL2-Tuyen sinh 10 THPT'!cumtu_4</vt:lpstr>
      <vt:lpstr>'PL2-Chon doi tuyen'!cumtu_4_name</vt:lpstr>
      <vt:lpstr>'PL2-Tuyen sinh 10 THPT'!cumtu_4_name</vt:lpstr>
      <vt:lpstr>'PL1 - HSGQG'!Print_Titles</vt:lpstr>
      <vt:lpstr>'PL1 - TN THPT'!Print_Titles</vt:lpstr>
      <vt:lpstr>'PL2-Chon doi tuyen'!Print_Titles</vt:lpstr>
      <vt:lpstr>'PL2-HSG tinh'!Print_Titles</vt:lpstr>
      <vt:lpstr>'PL2-Tuyen sinh 10 THPT'!Print_Titles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PC</cp:lastModifiedBy>
  <cp:lastPrinted>2026-03-25T11:14:15Z</cp:lastPrinted>
  <dcterms:created xsi:type="dcterms:W3CDTF">2026-03-16T03:10:32Z</dcterms:created>
  <dcterms:modified xsi:type="dcterms:W3CDTF">2026-04-01T05:52:16Z</dcterms:modified>
</cp:coreProperties>
</file>